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35" yWindow="-15" windowWidth="9765" windowHeight="6465"/>
  </bookViews>
  <sheets>
    <sheet name="Premium Estimator" sheetId="1" r:id="rId1"/>
  </sheets>
  <definedNames>
    <definedName name="_xlnm.Print_Area" localSheetId="0">'Premium Estimator'!$N$2:$Y$30</definedName>
  </definedNames>
  <calcPr calcId="145621"/>
</workbook>
</file>

<file path=xl/calcChain.xml><?xml version="1.0" encoding="utf-8"?>
<calcChain xmlns="http://schemas.openxmlformats.org/spreadsheetml/2006/main">
  <c r="V17" i="1" l="1"/>
  <c r="Q16" i="1"/>
  <c r="Q11" i="1"/>
  <c r="V18" i="1" l="1"/>
  <c r="Q18" i="1"/>
  <c r="V9" i="1"/>
  <c r="Q17" i="1"/>
  <c r="Q9" i="1"/>
  <c r="V10" i="1"/>
  <c r="V16" i="1"/>
  <c r="Q10" i="1"/>
  <c r="V11" i="1"/>
  <c r="V25" i="1"/>
  <c r="V24" i="1"/>
  <c r="V23" i="1"/>
  <c r="X16" i="1"/>
  <c r="X17" i="1"/>
  <c r="X18" i="1"/>
  <c r="Q25" i="1"/>
  <c r="Q24" i="1"/>
  <c r="Q23" i="1"/>
  <c r="J17" i="1" l="1"/>
  <c r="W17" i="1" s="1"/>
  <c r="U17" i="1" s="1"/>
  <c r="J18" i="1"/>
  <c r="W18" i="1" s="1"/>
  <c r="U18" i="1" s="1"/>
  <c r="J16" i="1"/>
  <c r="W16" i="1" s="1"/>
  <c r="U16" i="1" s="1"/>
  <c r="J10" i="1"/>
  <c r="W10" i="1" s="1"/>
  <c r="U10" i="1" s="1"/>
  <c r="J11" i="1"/>
  <c r="W11" i="1" s="1"/>
  <c r="U11" i="1" s="1"/>
  <c r="J9" i="1"/>
  <c r="W9" i="1" s="1"/>
  <c r="U9" i="1" s="1"/>
  <c r="E17" i="1"/>
  <c r="R17" i="1" s="1"/>
  <c r="P17" i="1" s="1"/>
  <c r="E18" i="1"/>
  <c r="R18" i="1" s="1"/>
  <c r="P18" i="1" s="1"/>
  <c r="E16" i="1"/>
  <c r="R16" i="1" s="1"/>
  <c r="P16" i="1" s="1"/>
  <c r="E10" i="1"/>
  <c r="R10" i="1" s="1"/>
  <c r="P10" i="1" s="1"/>
  <c r="E11" i="1"/>
  <c r="R11" i="1" s="1"/>
  <c r="P11" i="1" s="1"/>
  <c r="E9" i="1"/>
  <c r="R9" i="1" s="1"/>
  <c r="P9" i="1" s="1"/>
  <c r="E25" i="1"/>
  <c r="R25" i="1" s="1"/>
  <c r="P25" i="1" s="1"/>
  <c r="E24" i="1"/>
  <c r="R24" i="1" s="1"/>
  <c r="P24" i="1" s="1"/>
  <c r="E23" i="1"/>
  <c r="R23" i="1" s="1"/>
  <c r="P23" i="1" s="1"/>
  <c r="J24" i="1"/>
  <c r="W24" i="1" s="1"/>
  <c r="U24" i="1" s="1"/>
  <c r="J25" i="1"/>
  <c r="W25" i="1" s="1"/>
  <c r="U25" i="1" s="1"/>
  <c r="J23" i="1"/>
  <c r="W23" i="1" s="1"/>
  <c r="U23" i="1" s="1"/>
</calcChain>
</file>

<file path=xl/sharedStrings.xml><?xml version="1.0" encoding="utf-8"?>
<sst xmlns="http://schemas.openxmlformats.org/spreadsheetml/2006/main" count="114" uniqueCount="24">
  <si>
    <t>EMPLOYER</t>
  </si>
  <si>
    <t>EMPLOYEE</t>
  </si>
  <si>
    <t>TIER</t>
  </si>
  <si>
    <t>SINGLE</t>
  </si>
  <si>
    <t>TWO PARTY</t>
  </si>
  <si>
    <t>FAMILY</t>
  </si>
  <si>
    <t>COBRA Rates = EMPLOYER + EMPLOYEE + 2%.</t>
  </si>
  <si>
    <t>TOTAL</t>
  </si>
  <si>
    <t>HLTH SVGS*</t>
  </si>
  <si>
    <t>DELTA DENTAL INSURANCE</t>
  </si>
  <si>
    <t>OPTICARE OF UTAH VISION INSURANCE</t>
  </si>
  <si>
    <t>TALL TREE HEALTH INSURANCE</t>
  </si>
  <si>
    <t>BRONZE 60/40</t>
  </si>
  <si>
    <t>SILVER 70/30</t>
  </si>
  <si>
    <t>GOLD 80/20</t>
  </si>
  <si>
    <t>All insurance rates are pro-rated based on FTE (Full Time Equivalency). Premiums are taken monthly.</t>
  </si>
  <si>
    <t xml:space="preserve">QHDHP </t>
  </si>
  <si>
    <t>FTE</t>
  </si>
  <si>
    <r>
      <t xml:space="preserve">Enter your FTE to calculate </t>
    </r>
    <r>
      <rPr>
        <b/>
        <i/>
        <sz val="12"/>
        <color theme="3"/>
        <rFont val="Calibri"/>
        <family val="2"/>
        <scheme val="minor"/>
      </rPr>
      <t>estimated</t>
    </r>
    <r>
      <rPr>
        <i/>
        <sz val="12"/>
        <color theme="3"/>
        <rFont val="Calibri"/>
        <family val="2"/>
        <scheme val="minor"/>
      </rPr>
      <t xml:space="preserve"> monthly premiums.  Actual premiums may be different.</t>
    </r>
  </si>
  <si>
    <t>INSURANCE PREMIUM ESTIMATOR TOOL</t>
  </si>
  <si>
    <t>Rates below are for 1.00 FTE.</t>
  </si>
  <si>
    <t>To estimate your premiums, enter your FTE in the yellow box to the right</t>
  </si>
  <si>
    <t xml:space="preserve">*Employer Health Savings Account contributions are made twice per school year (1/2 in September, 1/2 in January).    Amounts listed are the combined annual total </t>
  </si>
  <si>
    <t>PCSD 2022-2023 SCHOOL YEAR INSURANCE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</si>
</sst>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sz val="26"/>
      <color theme="3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8F4B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/>
      <diagonal/>
    </border>
  </borders>
  <cellStyleXfs count="6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4" applyNumberFormat="0" applyAlignment="0" applyProtection="0"/>
    <xf numFmtId="0" fontId="8" fillId="7" borderId="7" applyNumberFormat="0" applyAlignment="0" applyProtection="0"/>
    <xf numFmtId="3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0" borderId="0"/>
    <xf numFmtId="0" fontId="9" fillId="0" borderId="0"/>
    <xf numFmtId="0" fontId="10" fillId="0" borderId="0"/>
    <xf numFmtId="0" fontId="1" fillId="0" borderId="0"/>
    <xf numFmtId="0" fontId="4" fillId="8" borderId="8" applyNumberFormat="0" applyFont="0" applyAlignment="0" applyProtection="0"/>
    <xf numFmtId="0" fontId="20" fillId="6" borderId="5" applyNumberForma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5">
    <xf numFmtId="0" fontId="0" fillId="0" borderId="0" xfId="0"/>
    <xf numFmtId="0" fontId="23" fillId="0" borderId="0" xfId="0" applyFont="1"/>
    <xf numFmtId="0" fontId="0" fillId="0" borderId="0" xfId="0"/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35" borderId="19" xfId="0" applyFill="1" applyBorder="1"/>
    <xf numFmtId="0" fontId="0" fillId="35" borderId="20" xfId="0" applyFill="1" applyBorder="1"/>
    <xf numFmtId="0" fontId="0" fillId="35" borderId="0" xfId="0" applyFill="1" applyBorder="1"/>
    <xf numFmtId="0" fontId="0" fillId="35" borderId="22" xfId="0" applyFill="1" applyBorder="1"/>
    <xf numFmtId="0" fontId="0" fillId="35" borderId="21" xfId="0" applyFill="1" applyBorder="1"/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0" fillId="35" borderId="11" xfId="0" applyFill="1" applyBorder="1"/>
    <xf numFmtId="0" fontId="2" fillId="35" borderId="15" xfId="0" applyFont="1" applyFill="1" applyBorder="1" applyAlignment="1">
      <alignment horizontal="center" vertical="center"/>
    </xf>
    <xf numFmtId="0" fontId="0" fillId="35" borderId="12" xfId="0" applyFill="1" applyBorder="1"/>
    <xf numFmtId="0" fontId="27" fillId="35" borderId="10" xfId="0" applyFont="1" applyFill="1" applyBorder="1"/>
    <xf numFmtId="0" fontId="2" fillId="35" borderId="15" xfId="0" applyFont="1" applyFill="1" applyBorder="1"/>
    <xf numFmtId="0" fontId="0" fillId="35" borderId="18" xfId="0" applyFill="1" applyBorder="1"/>
    <xf numFmtId="0" fontId="28" fillId="35" borderId="0" xfId="0" applyFont="1" applyFill="1" applyBorder="1"/>
    <xf numFmtId="0" fontId="31" fillId="35" borderId="0" xfId="0" applyFont="1" applyFill="1" applyBorder="1"/>
    <xf numFmtId="0" fontId="29" fillId="35" borderId="0" xfId="0" applyFont="1" applyFill="1" applyBorder="1"/>
    <xf numFmtId="165" fontId="28" fillId="35" borderId="0" xfId="0" applyNumberFormat="1" applyFont="1" applyFill="1" applyBorder="1" applyProtection="1">
      <protection locked="0"/>
    </xf>
    <xf numFmtId="0" fontId="24" fillId="35" borderId="0" xfId="0" applyFont="1" applyFill="1" applyBorder="1"/>
    <xf numFmtId="0" fontId="23" fillId="35" borderId="13" xfId="0" applyFont="1" applyFill="1" applyBorder="1"/>
    <xf numFmtId="0" fontId="23" fillId="35" borderId="15" xfId="0" applyFont="1" applyFill="1" applyBorder="1"/>
    <xf numFmtId="0" fontId="26" fillId="35" borderId="10" xfId="0" applyFont="1" applyFill="1" applyBorder="1"/>
    <xf numFmtId="0" fontId="0" fillId="35" borderId="23" xfId="0" applyFill="1" applyBorder="1"/>
    <xf numFmtId="0" fontId="0" fillId="35" borderId="24" xfId="0" applyFill="1" applyBorder="1"/>
    <xf numFmtId="2" fontId="23" fillId="35" borderId="0" xfId="0" applyNumberFormat="1" applyFont="1" applyFill="1" applyBorder="1"/>
    <xf numFmtId="2" fontId="23" fillId="35" borderId="14" xfId="0" applyNumberFormat="1" applyFont="1" applyFill="1" applyBorder="1"/>
    <xf numFmtId="2" fontId="23" fillId="35" borderId="16" xfId="0" applyNumberFormat="1" applyFont="1" applyFill="1" applyBorder="1"/>
    <xf numFmtId="2" fontId="23" fillId="35" borderId="17" xfId="0" applyNumberFormat="1" applyFont="1" applyFill="1" applyBorder="1"/>
    <xf numFmtId="0" fontId="2" fillId="35" borderId="22" xfId="0" applyFont="1" applyFill="1" applyBorder="1" applyAlignment="1">
      <alignment horizontal="center" vertical="center"/>
    </xf>
    <xf numFmtId="2" fontId="23" fillId="35" borderId="22" xfId="0" applyNumberFormat="1" applyFont="1" applyFill="1" applyBorder="1"/>
    <xf numFmtId="0" fontId="0" fillId="35" borderId="25" xfId="0" applyFill="1" applyBorder="1"/>
    <xf numFmtId="0" fontId="2" fillId="35" borderId="2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5" borderId="26" xfId="0" applyFont="1" applyFill="1" applyBorder="1"/>
    <xf numFmtId="0" fontId="35" fillId="0" borderId="19" xfId="0" applyFont="1" applyFill="1" applyBorder="1"/>
    <xf numFmtId="0" fontId="0" fillId="0" borderId="19" xfId="0" applyFill="1" applyBorder="1"/>
    <xf numFmtId="0" fontId="25" fillId="0" borderId="19" xfId="0" applyFont="1" applyFill="1" applyBorder="1"/>
    <xf numFmtId="0" fontId="23" fillId="0" borderId="19" xfId="0" applyFont="1" applyFill="1" applyBorder="1"/>
    <xf numFmtId="0" fontId="0" fillId="0" borderId="20" xfId="0" applyFill="1" applyBorder="1"/>
    <xf numFmtId="0" fontId="34" fillId="0" borderId="0" xfId="0" applyFont="1" applyFill="1" applyBorder="1"/>
    <xf numFmtId="0" fontId="0" fillId="0" borderId="0" xfId="0" applyFill="1" applyBorder="1"/>
    <xf numFmtId="0" fontId="25" fillId="0" borderId="0" xfId="0" applyFont="1" applyFill="1" applyBorder="1"/>
    <xf numFmtId="0" fontId="23" fillId="0" borderId="0" xfId="0" applyFont="1" applyFill="1" applyBorder="1"/>
    <xf numFmtId="0" fontId="0" fillId="0" borderId="22" xfId="0" applyFill="1" applyBorder="1"/>
    <xf numFmtId="0" fontId="24" fillId="0" borderId="0" xfId="0" applyFont="1" applyFill="1" applyBorder="1"/>
    <xf numFmtId="0" fontId="33" fillId="0" borderId="0" xfId="0" applyFont="1" applyFill="1" applyBorder="1"/>
    <xf numFmtId="0" fontId="2" fillId="0" borderId="26" xfId="0" applyFont="1" applyFill="1" applyBorder="1"/>
    <xf numFmtId="0" fontId="2" fillId="0" borderId="15" xfId="0" applyFont="1" applyFill="1" applyBorder="1"/>
    <xf numFmtId="0" fontId="0" fillId="0" borderId="13" xfId="0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0" fillId="0" borderId="0" xfId="0" applyNumberFormat="1" applyFill="1" applyBorder="1"/>
    <xf numFmtId="2" fontId="0" fillId="0" borderId="16" xfId="0" applyNumberFormat="1" applyFill="1" applyBorder="1"/>
    <xf numFmtId="0" fontId="0" fillId="0" borderId="15" xfId="0" applyFill="1" applyBorder="1"/>
    <xf numFmtId="2" fontId="0" fillId="0" borderId="14" xfId="0" applyNumberFormat="1" applyFill="1" applyBorder="1"/>
    <xf numFmtId="2" fontId="0" fillId="0" borderId="17" xfId="0" applyNumberFormat="1" applyFill="1" applyBorder="1"/>
    <xf numFmtId="0" fontId="26" fillId="0" borderId="0" xfId="0" applyFont="1" applyFill="1" applyBorder="1"/>
    <xf numFmtId="0" fontId="26" fillId="0" borderId="10" xfId="0" applyFont="1" applyFill="1" applyBorder="1"/>
    <xf numFmtId="164" fontId="0" fillId="0" borderId="0" xfId="0" applyNumberFormat="1" applyFill="1" applyBorder="1"/>
    <xf numFmtId="0" fontId="0" fillId="0" borderId="0" xfId="0" applyFill="1"/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2" fontId="0" fillId="0" borderId="22" xfId="0" applyNumberFormat="1" applyFill="1" applyBorder="1"/>
    <xf numFmtId="164" fontId="0" fillId="0" borderId="22" xfId="0" applyNumberFormat="1" applyFill="1" applyBorder="1"/>
    <xf numFmtId="0" fontId="0" fillId="0" borderId="22" xfId="0" applyFill="1" applyBorder="1" applyAlignment="1">
      <alignment horizontal="left" vertical="top" wrapText="1"/>
    </xf>
    <xf numFmtId="0" fontId="0" fillId="0" borderId="25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18" xfId="0" applyFill="1" applyBorder="1"/>
    <xf numFmtId="0" fontId="0" fillId="0" borderId="21" xfId="0" applyFill="1" applyBorder="1"/>
    <xf numFmtId="0" fontId="2" fillId="35" borderId="0" xfId="0" applyFont="1" applyFill="1" applyBorder="1"/>
    <xf numFmtId="0" fontId="2" fillId="33" borderId="11" xfId="0" applyFont="1" applyFill="1" applyBorder="1" applyAlignment="1">
      <alignment horizontal="left"/>
    </xf>
    <xf numFmtId="0" fontId="2" fillId="35" borderId="27" xfId="0" applyFont="1" applyFill="1" applyBorder="1"/>
    <xf numFmtId="0" fontId="0" fillId="35" borderId="13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165" fontId="36" fillId="0" borderId="0" xfId="0" applyNumberFormat="1" applyFont="1" applyFill="1" applyBorder="1" applyAlignment="1" applyProtection="1">
      <alignment horizontal="center"/>
      <protection locked="0"/>
    </xf>
    <xf numFmtId="0" fontId="2" fillId="36" borderId="10" xfId="0" applyFont="1" applyFill="1" applyBorder="1"/>
    <xf numFmtId="0" fontId="2" fillId="36" borderId="11" xfId="0" applyFont="1" applyFill="1" applyBorder="1"/>
    <xf numFmtId="0" fontId="2" fillId="36" borderId="12" xfId="0" applyFont="1" applyFill="1" applyBorder="1"/>
    <xf numFmtId="0" fontId="2" fillId="37" borderId="10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left"/>
    </xf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3" xfId="0" applyNumberFormat="1" applyFill="1" applyBorder="1"/>
    <xf numFmtId="2" fontId="0" fillId="0" borderId="15" xfId="0" applyNumberFormat="1" applyFill="1" applyBorder="1"/>
    <xf numFmtId="2" fontId="2" fillId="36" borderId="10" xfId="0" applyNumberFormat="1" applyFont="1" applyFill="1" applyBorder="1"/>
    <xf numFmtId="2" fontId="2" fillId="36" borderId="11" xfId="0" applyNumberFormat="1" applyFont="1" applyFill="1" applyBorder="1"/>
    <xf numFmtId="2" fontId="2" fillId="36" borderId="12" xfId="0" applyNumberFormat="1" applyFont="1" applyFill="1" applyBorder="1"/>
    <xf numFmtId="2" fontId="2" fillId="0" borderId="26" xfId="0" applyNumberFormat="1" applyFont="1" applyFill="1" applyBorder="1"/>
    <xf numFmtId="2" fontId="2" fillId="34" borderId="11" xfId="0" applyNumberFormat="1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/>
    <xf numFmtId="2" fontId="27" fillId="0" borderId="0" xfId="0" applyNumberFormat="1" applyFont="1" applyFill="1" applyBorder="1"/>
    <xf numFmtId="2" fontId="0" fillId="0" borderId="12" xfId="0" applyNumberFormat="1" applyFill="1" applyBorder="1"/>
    <xf numFmtId="2" fontId="27" fillId="0" borderId="10" xfId="0" applyNumberFormat="1" applyFont="1" applyFill="1" applyBorder="1"/>
    <xf numFmtId="2" fontId="23" fillId="35" borderId="11" xfId="0" applyNumberFormat="1" applyFont="1" applyFill="1" applyBorder="1"/>
    <xf numFmtId="0" fontId="30" fillId="35" borderId="19" xfId="0" applyFont="1" applyFill="1" applyBorder="1" applyAlignment="1">
      <alignment horizontal="center"/>
    </xf>
    <xf numFmtId="0" fontId="0" fillId="35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63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[0] 2" xfId="33"/>
    <cellStyle name="Comma 2" xfId="34"/>
    <cellStyle name="Comma 3" xfId="35"/>
    <cellStyle name="Comma 4" xfId="5"/>
    <cellStyle name="Comma 5" xfId="1"/>
    <cellStyle name="Comma 6" xfId="60"/>
    <cellStyle name="Comma 7" xfId="62"/>
    <cellStyle name="Comma 8" xfId="61"/>
    <cellStyle name="Currency 2" xfId="36"/>
    <cellStyle name="Currency 3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2" xfId="47"/>
    <cellStyle name="Normal 3" xfId="48"/>
    <cellStyle name="Normal 4" xfId="49"/>
    <cellStyle name="Normal 5" xfId="50"/>
    <cellStyle name="Normal 6" xfId="51"/>
    <cellStyle name="Normal 7" xfId="52"/>
    <cellStyle name="Normal 8" xfId="53"/>
    <cellStyle name="Normal 9" xfId="4"/>
    <cellStyle name="Note 2" xfId="54"/>
    <cellStyle name="Output 2" xfId="55"/>
    <cellStyle name="Percent 2" xfId="56"/>
    <cellStyle name="Percent 3" xfId="57"/>
    <cellStyle name="Percent 4" xfId="3"/>
    <cellStyle name="Percent 5" xfId="2"/>
    <cellStyle name="Total 2" xfId="58"/>
    <cellStyle name="Warning Text 2" xfId="59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D8F4B"/>
      <color rgb="FFD16E47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tabSelected="1" workbookViewId="0">
      <selection activeCell="O4" sqref="O4"/>
    </sheetView>
  </sheetViews>
  <sheetFormatPr defaultRowHeight="15" x14ac:dyDescent="0.25"/>
  <cols>
    <col min="1" max="1" width="1.28515625" style="67" customWidth="1"/>
    <col min="2" max="2" width="12.140625" customWidth="1"/>
    <col min="3" max="3" width="10.5703125" customWidth="1"/>
    <col min="4" max="4" width="11.28515625" customWidth="1"/>
    <col min="5" max="5" width="10.5703125" customWidth="1"/>
    <col min="6" max="6" width="2.42578125" customWidth="1"/>
    <col min="7" max="7" width="12.140625" customWidth="1"/>
    <col min="8" max="8" width="10.5703125" customWidth="1"/>
    <col min="9" max="9" width="11.28515625" customWidth="1"/>
    <col min="10" max="10" width="10.5703125" customWidth="1"/>
    <col min="11" max="11" width="11.7109375" style="2" customWidth="1"/>
    <col min="12" max="12" width="1.28515625" style="2" customWidth="1"/>
    <col min="13" max="13" width="3.85546875" customWidth="1"/>
    <col min="14" max="14" width="1.28515625" style="2" customWidth="1"/>
    <col min="15" max="15" width="12.140625" customWidth="1"/>
    <col min="16" max="16" width="10.5703125" customWidth="1"/>
    <col min="17" max="17" width="11.28515625" customWidth="1"/>
    <col min="18" max="18" width="10.5703125" customWidth="1"/>
    <col min="19" max="19" width="3.28515625" customWidth="1"/>
    <col min="20" max="20" width="12" customWidth="1"/>
    <col min="21" max="21" width="10.5703125" customWidth="1"/>
    <col min="22" max="22" width="11.28515625" customWidth="1"/>
    <col min="23" max="23" width="10.5703125" customWidth="1"/>
    <col min="24" max="24" width="11.7109375" customWidth="1"/>
    <col min="25" max="25" width="1.28515625" style="2" customWidth="1"/>
  </cols>
  <sheetData>
    <row r="1" spans="1:25" ht="16.5" thickBot="1" x14ac:dyDescent="0.3">
      <c r="C1" s="1"/>
      <c r="D1" s="1"/>
      <c r="E1" s="1"/>
      <c r="F1" s="1"/>
      <c r="G1" s="1"/>
      <c r="H1" s="2"/>
      <c r="I1" s="2"/>
      <c r="J1" s="2"/>
      <c r="M1" s="2"/>
    </row>
    <row r="2" spans="1:25" ht="34.5" thickTop="1" x14ac:dyDescent="0.5">
      <c r="A2" s="76"/>
      <c r="B2" s="41" t="s">
        <v>23</v>
      </c>
      <c r="C2" s="42"/>
      <c r="D2" s="43"/>
      <c r="E2" s="44"/>
      <c r="F2" s="44"/>
      <c r="G2" s="44"/>
      <c r="H2" s="42"/>
      <c r="I2" s="42"/>
      <c r="J2" s="42"/>
      <c r="K2" s="42"/>
      <c r="L2" s="45"/>
      <c r="M2" s="2"/>
      <c r="N2" s="20"/>
      <c r="O2" s="112" t="s">
        <v>19</v>
      </c>
      <c r="P2" s="112"/>
      <c r="Q2" s="112"/>
      <c r="R2" s="112"/>
      <c r="S2" s="112"/>
      <c r="T2" s="112"/>
      <c r="U2" s="112"/>
      <c r="V2" s="112"/>
      <c r="W2" s="112"/>
      <c r="X2" s="8"/>
      <c r="Y2" s="9"/>
    </row>
    <row r="3" spans="1:25" ht="21" x14ac:dyDescent="0.35">
      <c r="A3" s="77"/>
      <c r="B3" s="46" t="s">
        <v>20</v>
      </c>
      <c r="C3" s="47"/>
      <c r="D3" s="48"/>
      <c r="E3" s="49"/>
      <c r="F3" s="49"/>
      <c r="G3" s="49"/>
      <c r="H3" s="47"/>
      <c r="I3" s="47"/>
      <c r="J3" s="47"/>
      <c r="K3" s="47"/>
      <c r="L3" s="50"/>
      <c r="M3" s="2"/>
      <c r="N3" s="12"/>
      <c r="O3" s="21" t="s">
        <v>17</v>
      </c>
      <c r="P3" s="10"/>
      <c r="Q3" s="10"/>
      <c r="R3" s="10"/>
      <c r="S3" s="10"/>
      <c r="T3" s="10"/>
      <c r="U3" s="10"/>
      <c r="V3" s="10"/>
      <c r="W3" s="10"/>
      <c r="X3" s="10"/>
      <c r="Y3" s="11"/>
    </row>
    <row r="4" spans="1:25" ht="18.75" x14ac:dyDescent="0.3">
      <c r="A4" s="77"/>
      <c r="B4" s="46" t="s">
        <v>21</v>
      </c>
      <c r="C4" s="47"/>
      <c r="D4" s="47"/>
      <c r="E4" s="47"/>
      <c r="F4" s="47"/>
      <c r="G4" s="47"/>
      <c r="H4" s="47"/>
      <c r="I4" s="47"/>
      <c r="J4" s="47"/>
      <c r="K4" s="47"/>
      <c r="L4" s="50"/>
      <c r="M4" s="2"/>
      <c r="N4" s="12"/>
      <c r="O4" s="86"/>
      <c r="P4" s="22" t="s">
        <v>18</v>
      </c>
      <c r="Q4" s="10"/>
      <c r="R4" s="10"/>
      <c r="S4" s="10"/>
      <c r="T4" s="10"/>
      <c r="U4" s="10"/>
      <c r="V4" s="10"/>
      <c r="W4" s="10"/>
      <c r="X4" s="10"/>
      <c r="Y4" s="11"/>
    </row>
    <row r="5" spans="1:25" s="2" customFormat="1" ht="18.75" x14ac:dyDescent="0.3">
      <c r="A5" s="77"/>
      <c r="B5" s="51"/>
      <c r="C5" s="47"/>
      <c r="D5" s="47"/>
      <c r="E5" s="47"/>
      <c r="F5" s="47"/>
      <c r="G5" s="47"/>
      <c r="H5" s="47"/>
      <c r="I5" s="47"/>
      <c r="J5" s="47"/>
      <c r="K5" s="47"/>
      <c r="L5" s="50"/>
      <c r="N5" s="12"/>
      <c r="O5" s="24"/>
      <c r="P5" s="23"/>
      <c r="Q5" s="10"/>
      <c r="R5" s="10"/>
      <c r="S5" s="10"/>
      <c r="T5" s="10"/>
      <c r="U5" s="10"/>
      <c r="V5" s="10"/>
      <c r="W5" s="10"/>
      <c r="X5" s="10"/>
      <c r="Y5" s="11"/>
    </row>
    <row r="6" spans="1:25" s="2" customFormat="1" ht="16.5" thickBot="1" x14ac:dyDescent="0.3">
      <c r="A6" s="77"/>
      <c r="B6" s="52" t="s">
        <v>11</v>
      </c>
      <c r="C6" s="47"/>
      <c r="D6" s="47"/>
      <c r="E6" s="47"/>
      <c r="F6" s="47"/>
      <c r="G6" s="47"/>
      <c r="H6" s="47"/>
      <c r="I6" s="47"/>
      <c r="J6" s="47"/>
      <c r="K6" s="47"/>
      <c r="L6" s="50"/>
      <c r="M6" s="67"/>
      <c r="N6" s="12"/>
      <c r="O6" s="25" t="s">
        <v>11</v>
      </c>
      <c r="P6" s="23"/>
      <c r="Q6" s="10"/>
      <c r="R6" s="10"/>
      <c r="S6" s="10"/>
      <c r="T6" s="10"/>
      <c r="U6" s="10"/>
      <c r="V6" s="10"/>
      <c r="W6" s="10"/>
      <c r="X6" s="10"/>
      <c r="Y6" s="11"/>
    </row>
    <row r="7" spans="1:25" x14ac:dyDescent="0.25">
      <c r="A7" s="77"/>
      <c r="B7" s="53"/>
      <c r="C7" s="39" t="s">
        <v>14</v>
      </c>
      <c r="D7" s="3"/>
      <c r="E7" s="6"/>
      <c r="F7" s="47"/>
      <c r="G7" s="53"/>
      <c r="H7" s="90" t="s">
        <v>13</v>
      </c>
      <c r="I7" s="91"/>
      <c r="J7" s="92"/>
      <c r="K7" s="83"/>
      <c r="L7" s="68"/>
      <c r="M7" s="67"/>
      <c r="N7" s="12"/>
      <c r="O7" s="40"/>
      <c r="P7" s="79" t="s">
        <v>14</v>
      </c>
      <c r="Q7" s="3"/>
      <c r="R7" s="6"/>
      <c r="S7" s="10"/>
      <c r="T7" s="40"/>
      <c r="U7" s="93" t="s">
        <v>13</v>
      </c>
      <c r="V7" s="91"/>
      <c r="W7" s="92"/>
      <c r="X7" s="10"/>
      <c r="Y7" s="11"/>
    </row>
    <row r="8" spans="1:25" ht="15.75" thickBot="1" x14ac:dyDescent="0.3">
      <c r="A8" s="77"/>
      <c r="B8" s="54" t="s">
        <v>2</v>
      </c>
      <c r="C8" s="56" t="s">
        <v>0</v>
      </c>
      <c r="D8" s="57" t="s">
        <v>1</v>
      </c>
      <c r="E8" s="58" t="s">
        <v>7</v>
      </c>
      <c r="F8" s="47"/>
      <c r="G8" s="54" t="s">
        <v>2</v>
      </c>
      <c r="H8" s="56" t="s">
        <v>0</v>
      </c>
      <c r="I8" s="57" t="s">
        <v>1</v>
      </c>
      <c r="J8" s="58" t="s">
        <v>7</v>
      </c>
      <c r="K8" s="84"/>
      <c r="L8" s="69"/>
      <c r="M8" s="67"/>
      <c r="N8" s="12"/>
      <c r="O8" s="80" t="s">
        <v>2</v>
      </c>
      <c r="P8" s="13" t="s">
        <v>0</v>
      </c>
      <c r="Q8" s="13" t="s">
        <v>1</v>
      </c>
      <c r="R8" s="14" t="s">
        <v>7</v>
      </c>
      <c r="S8" s="10"/>
      <c r="T8" s="80" t="s">
        <v>2</v>
      </c>
      <c r="U8" s="16" t="s">
        <v>0</v>
      </c>
      <c r="V8" s="13" t="s">
        <v>1</v>
      </c>
      <c r="W8" s="14" t="s">
        <v>7</v>
      </c>
      <c r="X8" s="10"/>
      <c r="Y8" s="11"/>
    </row>
    <row r="9" spans="1:25" ht="15.75" x14ac:dyDescent="0.25">
      <c r="A9" s="77"/>
      <c r="B9" s="55" t="s">
        <v>3</v>
      </c>
      <c r="C9" s="59">
        <v>540.04</v>
      </c>
      <c r="D9" s="59">
        <v>28.42</v>
      </c>
      <c r="E9" s="62">
        <f>SUM(C9,D9)</f>
        <v>568.45999999999992</v>
      </c>
      <c r="F9" s="59"/>
      <c r="G9" s="94" t="s">
        <v>3</v>
      </c>
      <c r="H9" s="95">
        <v>539.17999999999995</v>
      </c>
      <c r="I9" s="59">
        <v>0</v>
      </c>
      <c r="J9" s="62">
        <f>SUM(H9,I9)</f>
        <v>539.17999999999995</v>
      </c>
      <c r="K9" s="47"/>
      <c r="L9" s="50"/>
      <c r="M9" s="67"/>
      <c r="N9" s="12"/>
      <c r="O9" s="26" t="s">
        <v>3</v>
      </c>
      <c r="P9" s="31">
        <f>+R9-Q9</f>
        <v>0</v>
      </c>
      <c r="Q9" s="111">
        <f>D9+((1-$O$4)*C9)</f>
        <v>568.45999999999992</v>
      </c>
      <c r="R9" s="32">
        <f>+E9</f>
        <v>568.45999999999992</v>
      </c>
      <c r="S9" s="10"/>
      <c r="T9" s="26" t="s">
        <v>3</v>
      </c>
      <c r="U9" s="31">
        <f>+W9-V9</f>
        <v>0</v>
      </c>
      <c r="V9" s="111">
        <f>I9+((1-$O$4)*$H9)</f>
        <v>539.17999999999995</v>
      </c>
      <c r="W9" s="32">
        <f>+J9</f>
        <v>539.17999999999995</v>
      </c>
      <c r="X9" s="10"/>
      <c r="Y9" s="11"/>
    </row>
    <row r="10" spans="1:25" ht="15.75" x14ac:dyDescent="0.25">
      <c r="A10" s="77"/>
      <c r="B10" s="55" t="s">
        <v>4</v>
      </c>
      <c r="C10" s="59">
        <v>1090.04</v>
      </c>
      <c r="D10" s="59">
        <v>57.37</v>
      </c>
      <c r="E10" s="62">
        <f t="shared" ref="E10:E11" si="0">SUM(C10,D10)</f>
        <v>1147.4099999999999</v>
      </c>
      <c r="F10" s="59"/>
      <c r="G10" s="96" t="s">
        <v>4</v>
      </c>
      <c r="H10" s="59">
        <v>1082.73</v>
      </c>
      <c r="I10" s="59">
        <v>0</v>
      </c>
      <c r="J10" s="62">
        <f t="shared" ref="J10:J11" si="1">SUM(H10,I10)</f>
        <v>1082.73</v>
      </c>
      <c r="K10" s="47"/>
      <c r="L10" s="50"/>
      <c r="M10" s="67"/>
      <c r="N10" s="12"/>
      <c r="O10" s="26" t="s">
        <v>4</v>
      </c>
      <c r="P10" s="31">
        <f>+R10-Q10</f>
        <v>0</v>
      </c>
      <c r="Q10" s="31">
        <f>D10+((1-$O$4)*C10)</f>
        <v>1147.4099999999999</v>
      </c>
      <c r="R10" s="32">
        <f>+E10</f>
        <v>1147.4099999999999</v>
      </c>
      <c r="S10" s="10"/>
      <c r="T10" s="26" t="s">
        <v>4</v>
      </c>
      <c r="U10" s="31">
        <f>+W10-V10</f>
        <v>0</v>
      </c>
      <c r="V10" s="31">
        <f>I10+((1-$O$4)*$H10)</f>
        <v>1082.73</v>
      </c>
      <c r="W10" s="32">
        <f>+J10</f>
        <v>1082.73</v>
      </c>
      <c r="X10" s="10"/>
      <c r="Y10" s="11"/>
    </row>
    <row r="11" spans="1:25" ht="16.5" thickBot="1" x14ac:dyDescent="0.3">
      <c r="A11" s="77"/>
      <c r="B11" s="61" t="s">
        <v>5</v>
      </c>
      <c r="C11" s="60">
        <v>1640.05</v>
      </c>
      <c r="D11" s="60">
        <v>86.32</v>
      </c>
      <c r="E11" s="63">
        <f t="shared" si="0"/>
        <v>1726.37</v>
      </c>
      <c r="F11" s="59"/>
      <c r="G11" s="97" t="s">
        <v>5</v>
      </c>
      <c r="H11" s="60">
        <v>1626.3</v>
      </c>
      <c r="I11" s="60">
        <v>0</v>
      </c>
      <c r="J11" s="63">
        <f t="shared" si="1"/>
        <v>1626.3</v>
      </c>
      <c r="K11" s="47"/>
      <c r="L11" s="50"/>
      <c r="M11" s="67"/>
      <c r="N11" s="12"/>
      <c r="O11" s="27" t="s">
        <v>5</v>
      </c>
      <c r="P11" s="33">
        <f>+R11-Q11</f>
        <v>0</v>
      </c>
      <c r="Q11" s="33">
        <f>D11+((1-$O$4)*C11)</f>
        <v>1726.37</v>
      </c>
      <c r="R11" s="34">
        <f>+E11</f>
        <v>1726.37</v>
      </c>
      <c r="S11" s="10"/>
      <c r="T11" s="27" t="s">
        <v>5</v>
      </c>
      <c r="U11" s="33">
        <f>+W11-V11</f>
        <v>0</v>
      </c>
      <c r="V11" s="33">
        <f>I11+((1-$O$4)*$H11)</f>
        <v>1626.3</v>
      </c>
      <c r="W11" s="34">
        <f>+J11</f>
        <v>1626.3</v>
      </c>
      <c r="X11" s="10"/>
      <c r="Y11" s="11"/>
    </row>
    <row r="12" spans="1:25" x14ac:dyDescent="0.25">
      <c r="A12" s="77"/>
      <c r="B12" s="47"/>
      <c r="C12" s="59"/>
      <c r="D12" s="59"/>
      <c r="E12" s="59"/>
      <c r="F12" s="59"/>
      <c r="G12" s="59"/>
      <c r="H12" s="59"/>
      <c r="I12" s="59"/>
      <c r="J12" s="59"/>
      <c r="K12" s="47"/>
      <c r="L12" s="50"/>
      <c r="M12" s="67"/>
      <c r="N12" s="1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</row>
    <row r="13" spans="1:25" s="2" customFormat="1" ht="15.75" thickBot="1" x14ac:dyDescent="0.3">
      <c r="A13" s="77"/>
      <c r="B13" s="47"/>
      <c r="C13" s="59"/>
      <c r="D13" s="59"/>
      <c r="E13" s="59"/>
      <c r="F13" s="59"/>
      <c r="G13" s="59"/>
      <c r="H13" s="59"/>
      <c r="I13" s="59"/>
      <c r="J13" s="59"/>
      <c r="K13" s="47"/>
      <c r="L13" s="50"/>
      <c r="M13" s="67"/>
      <c r="N13" s="1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/>
    </row>
    <row r="14" spans="1:25" s="2" customFormat="1" x14ac:dyDescent="0.25">
      <c r="A14" s="77"/>
      <c r="B14" s="53"/>
      <c r="C14" s="98" t="s">
        <v>12</v>
      </c>
      <c r="D14" s="99"/>
      <c r="E14" s="100"/>
      <c r="F14" s="59"/>
      <c r="G14" s="101"/>
      <c r="H14" s="102" t="s">
        <v>16</v>
      </c>
      <c r="I14" s="102"/>
      <c r="J14" s="103"/>
      <c r="K14" s="4" t="s">
        <v>8</v>
      </c>
      <c r="L14" s="85"/>
      <c r="M14" s="83"/>
      <c r="N14" s="12"/>
      <c r="O14" s="40"/>
      <c r="P14" s="87" t="s">
        <v>12</v>
      </c>
      <c r="Q14" s="88"/>
      <c r="R14" s="89"/>
      <c r="S14" s="10"/>
      <c r="T14" s="40"/>
      <c r="U14" s="7" t="s">
        <v>16</v>
      </c>
      <c r="V14" s="5"/>
      <c r="W14" s="5"/>
      <c r="X14" s="4" t="s">
        <v>8</v>
      </c>
      <c r="Y14" s="38"/>
    </row>
    <row r="15" spans="1:25" s="2" customFormat="1" ht="15.75" thickBot="1" x14ac:dyDescent="0.3">
      <c r="A15" s="77"/>
      <c r="B15" s="54" t="s">
        <v>2</v>
      </c>
      <c r="C15" s="104" t="s">
        <v>0</v>
      </c>
      <c r="D15" s="105" t="s">
        <v>1</v>
      </c>
      <c r="E15" s="106" t="s">
        <v>7</v>
      </c>
      <c r="F15" s="59"/>
      <c r="G15" s="107" t="s">
        <v>2</v>
      </c>
      <c r="H15" s="104" t="s">
        <v>0</v>
      </c>
      <c r="I15" s="105" t="s">
        <v>1</v>
      </c>
      <c r="J15" s="105" t="s">
        <v>7</v>
      </c>
      <c r="K15" s="58" t="s">
        <v>0</v>
      </c>
      <c r="L15" s="69"/>
      <c r="M15" s="84"/>
      <c r="N15" s="12"/>
      <c r="O15" s="80" t="s">
        <v>2</v>
      </c>
      <c r="P15" s="13" t="s">
        <v>0</v>
      </c>
      <c r="Q15" s="13" t="s">
        <v>1</v>
      </c>
      <c r="R15" s="14" t="s">
        <v>7</v>
      </c>
      <c r="S15" s="10"/>
      <c r="T15" s="80" t="s">
        <v>2</v>
      </c>
      <c r="U15" s="13" t="s">
        <v>0</v>
      </c>
      <c r="V15" s="13" t="s">
        <v>1</v>
      </c>
      <c r="W15" s="13" t="s">
        <v>7</v>
      </c>
      <c r="X15" s="14" t="s">
        <v>7</v>
      </c>
      <c r="Y15" s="35"/>
    </row>
    <row r="16" spans="1:25" s="2" customFormat="1" ht="15.75" x14ac:dyDescent="0.25">
      <c r="A16" s="77"/>
      <c r="B16" s="55" t="s">
        <v>3</v>
      </c>
      <c r="C16" s="59">
        <v>528</v>
      </c>
      <c r="D16" s="59">
        <v>0</v>
      </c>
      <c r="E16" s="62">
        <f>SUM(C16,D16)</f>
        <v>528</v>
      </c>
      <c r="F16" s="59"/>
      <c r="G16" s="94" t="s">
        <v>3</v>
      </c>
      <c r="H16" s="59">
        <v>494.22</v>
      </c>
      <c r="I16" s="59">
        <v>0</v>
      </c>
      <c r="J16" s="59">
        <f>SUM(H16,I16)</f>
        <v>494.22</v>
      </c>
      <c r="K16" s="62">
        <v>1000</v>
      </c>
      <c r="L16" s="70"/>
      <c r="M16" s="59"/>
      <c r="N16" s="12"/>
      <c r="O16" s="26" t="s">
        <v>3</v>
      </c>
      <c r="P16" s="31">
        <f>+R16-Q16</f>
        <v>0</v>
      </c>
      <c r="Q16" s="111">
        <f>D16+((1-$O$4)*$C16)</f>
        <v>528</v>
      </c>
      <c r="R16" s="32">
        <f>+E16</f>
        <v>528</v>
      </c>
      <c r="S16" s="10"/>
      <c r="T16" s="26" t="s">
        <v>3</v>
      </c>
      <c r="U16" s="31">
        <f>+W16-V16</f>
        <v>0</v>
      </c>
      <c r="V16" s="111">
        <f>I16+((1-$O$4)*$H16)</f>
        <v>494.22</v>
      </c>
      <c r="W16" s="31">
        <f>+J16</f>
        <v>494.22</v>
      </c>
      <c r="X16" s="32">
        <f>(+$O$4*K16)</f>
        <v>0</v>
      </c>
      <c r="Y16" s="36"/>
    </row>
    <row r="17" spans="1:25" s="2" customFormat="1" ht="15.75" x14ac:dyDescent="0.25">
      <c r="A17" s="77"/>
      <c r="B17" s="55" t="s">
        <v>4</v>
      </c>
      <c r="C17" s="59">
        <v>474.79</v>
      </c>
      <c r="D17" s="59">
        <v>585.14</v>
      </c>
      <c r="E17" s="62">
        <f t="shared" ref="E17:E18" si="2">SUM(C17,D17)</f>
        <v>1059.93</v>
      </c>
      <c r="F17" s="59"/>
      <c r="G17" s="96" t="s">
        <v>4</v>
      </c>
      <c r="H17" s="59">
        <v>986.47</v>
      </c>
      <c r="I17" s="59">
        <v>0</v>
      </c>
      <c r="J17" s="59">
        <f>SUM(H17,I17)</f>
        <v>986.47</v>
      </c>
      <c r="K17" s="62">
        <v>2000</v>
      </c>
      <c r="L17" s="70"/>
      <c r="M17" s="59"/>
      <c r="N17" s="12"/>
      <c r="O17" s="26" t="s">
        <v>4</v>
      </c>
      <c r="P17" s="31">
        <f>+R17-Q17</f>
        <v>0</v>
      </c>
      <c r="Q17" s="31">
        <f>D17+((1-$O$4)*$C17)</f>
        <v>1059.93</v>
      </c>
      <c r="R17" s="32">
        <f>+E17</f>
        <v>1059.93</v>
      </c>
      <c r="S17" s="10"/>
      <c r="T17" s="26" t="s">
        <v>4</v>
      </c>
      <c r="U17" s="31">
        <f>+W17-V17</f>
        <v>0</v>
      </c>
      <c r="V17" s="31">
        <f>I17+((1-$O$4)*$H17)</f>
        <v>986.47</v>
      </c>
      <c r="W17" s="31">
        <f>+J17</f>
        <v>986.47</v>
      </c>
      <c r="X17" s="32">
        <f>(+$O$4*K17)</f>
        <v>0</v>
      </c>
      <c r="Y17" s="36"/>
    </row>
    <row r="18" spans="1:25" s="2" customFormat="1" ht="16.5" thickBot="1" x14ac:dyDescent="0.3">
      <c r="A18" s="77"/>
      <c r="B18" s="61" t="s">
        <v>5</v>
      </c>
      <c r="C18" s="60">
        <v>421.58</v>
      </c>
      <c r="D18" s="60">
        <v>1170.29</v>
      </c>
      <c r="E18" s="63">
        <f t="shared" si="2"/>
        <v>1591.87</v>
      </c>
      <c r="F18" s="59"/>
      <c r="G18" s="97" t="s">
        <v>5</v>
      </c>
      <c r="H18" s="60">
        <v>1484.23</v>
      </c>
      <c r="I18" s="60">
        <v>0</v>
      </c>
      <c r="J18" s="60">
        <f>SUM(H18,I18)</f>
        <v>1484.23</v>
      </c>
      <c r="K18" s="63">
        <v>2000</v>
      </c>
      <c r="L18" s="70"/>
      <c r="M18" s="59"/>
      <c r="N18" s="12"/>
      <c r="O18" s="27" t="s">
        <v>5</v>
      </c>
      <c r="P18" s="33">
        <f>+R18-Q18</f>
        <v>0</v>
      </c>
      <c r="Q18" s="33">
        <f>D18+((1-$O$4)*$C18)</f>
        <v>1591.87</v>
      </c>
      <c r="R18" s="34">
        <f>+E18</f>
        <v>1591.87</v>
      </c>
      <c r="S18" s="10"/>
      <c r="T18" s="27" t="s">
        <v>5</v>
      </c>
      <c r="U18" s="33">
        <f>+W18-V18</f>
        <v>0</v>
      </c>
      <c r="V18" s="33">
        <f>I18+((1-$O$4)*$H18)</f>
        <v>1484.23</v>
      </c>
      <c r="W18" s="33">
        <f>+J18</f>
        <v>1484.23</v>
      </c>
      <c r="X18" s="34">
        <f>(+$O$4*K18)</f>
        <v>0</v>
      </c>
      <c r="Y18" s="36"/>
    </row>
    <row r="19" spans="1:25" s="2" customFormat="1" x14ac:dyDescent="0.25">
      <c r="A19" s="77"/>
      <c r="B19" s="47"/>
      <c r="C19" s="59"/>
      <c r="D19" s="59"/>
      <c r="E19" s="59"/>
      <c r="F19" s="59"/>
      <c r="G19" s="59"/>
      <c r="H19" s="59"/>
      <c r="I19" s="59"/>
      <c r="J19" s="59"/>
      <c r="K19" s="47"/>
      <c r="L19" s="50"/>
      <c r="M19" s="67"/>
      <c r="N19" s="12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1"/>
    </row>
    <row r="20" spans="1:25" ht="16.5" thickBot="1" x14ac:dyDescent="0.3">
      <c r="A20" s="77"/>
      <c r="B20" s="64"/>
      <c r="C20" s="59"/>
      <c r="D20" s="59"/>
      <c r="E20" s="59"/>
      <c r="F20" s="59"/>
      <c r="G20" s="108"/>
      <c r="H20" s="59"/>
      <c r="I20" s="59"/>
      <c r="J20" s="59"/>
      <c r="K20" s="47"/>
      <c r="L20" s="50"/>
      <c r="M20" s="67"/>
      <c r="N20" s="12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/>
    </row>
    <row r="21" spans="1:25" ht="15.75" x14ac:dyDescent="0.25">
      <c r="A21" s="77"/>
      <c r="B21" s="65" t="s">
        <v>9</v>
      </c>
      <c r="C21" s="95"/>
      <c r="D21" s="95"/>
      <c r="E21" s="109"/>
      <c r="F21" s="59"/>
      <c r="G21" s="110" t="s">
        <v>10</v>
      </c>
      <c r="H21" s="95"/>
      <c r="I21" s="95"/>
      <c r="J21" s="109"/>
      <c r="K21" s="47"/>
      <c r="L21" s="50"/>
      <c r="M21" s="67"/>
      <c r="N21" s="12"/>
      <c r="O21" s="28" t="s">
        <v>9</v>
      </c>
      <c r="P21" s="15"/>
      <c r="Q21" s="15"/>
      <c r="R21" s="17"/>
      <c r="S21" s="10"/>
      <c r="T21" s="18" t="s">
        <v>10</v>
      </c>
      <c r="U21" s="15"/>
      <c r="V21" s="15"/>
      <c r="W21" s="17"/>
      <c r="X21" s="81"/>
      <c r="Y21" s="11"/>
    </row>
    <row r="22" spans="1:25" ht="15.75" thickBot="1" x14ac:dyDescent="0.3">
      <c r="A22" s="77"/>
      <c r="B22" s="54" t="s">
        <v>2</v>
      </c>
      <c r="C22" s="105" t="s">
        <v>0</v>
      </c>
      <c r="D22" s="105" t="s">
        <v>1</v>
      </c>
      <c r="E22" s="106" t="s">
        <v>7</v>
      </c>
      <c r="F22" s="59"/>
      <c r="G22" s="107" t="s">
        <v>2</v>
      </c>
      <c r="H22" s="105" t="s">
        <v>0</v>
      </c>
      <c r="I22" s="105" t="s">
        <v>1</v>
      </c>
      <c r="J22" s="106" t="s">
        <v>7</v>
      </c>
      <c r="K22" s="84"/>
      <c r="L22" s="69"/>
      <c r="M22" s="67"/>
      <c r="N22" s="12"/>
      <c r="O22" s="19" t="s">
        <v>2</v>
      </c>
      <c r="P22" s="13" t="s">
        <v>0</v>
      </c>
      <c r="Q22" s="13" t="s">
        <v>1</v>
      </c>
      <c r="R22" s="14" t="s">
        <v>7</v>
      </c>
      <c r="S22" s="10"/>
      <c r="T22" s="19" t="s">
        <v>2</v>
      </c>
      <c r="U22" s="13" t="s">
        <v>0</v>
      </c>
      <c r="V22" s="13" t="s">
        <v>1</v>
      </c>
      <c r="W22" s="14" t="s">
        <v>7</v>
      </c>
      <c r="X22" s="81"/>
      <c r="Y22" s="11"/>
    </row>
    <row r="23" spans="1:25" ht="15.75" x14ac:dyDescent="0.25">
      <c r="A23" s="77"/>
      <c r="B23" s="55" t="s">
        <v>3</v>
      </c>
      <c r="C23" s="59">
        <v>28.27</v>
      </c>
      <c r="D23" s="59">
        <v>0</v>
      </c>
      <c r="E23" s="62">
        <f>SUM(C23:D23)</f>
        <v>28.27</v>
      </c>
      <c r="F23" s="59"/>
      <c r="G23" s="96" t="s">
        <v>3</v>
      </c>
      <c r="H23" s="59">
        <v>2.8</v>
      </c>
      <c r="I23" s="59">
        <v>0</v>
      </c>
      <c r="J23" s="62">
        <f>SUM(I23,H23)</f>
        <v>2.8</v>
      </c>
      <c r="K23" s="66"/>
      <c r="L23" s="71"/>
      <c r="M23" s="67"/>
      <c r="N23" s="12"/>
      <c r="O23" s="26" t="s">
        <v>3</v>
      </c>
      <c r="P23" s="31">
        <f>+R23-Q23</f>
        <v>0</v>
      </c>
      <c r="Q23" s="31">
        <f>D23+((1-$O$4)*C23)</f>
        <v>28.27</v>
      </c>
      <c r="R23" s="32">
        <f>+E23</f>
        <v>28.27</v>
      </c>
      <c r="S23" s="10"/>
      <c r="T23" s="26" t="s">
        <v>3</v>
      </c>
      <c r="U23" s="31">
        <f>+W23-V23</f>
        <v>0</v>
      </c>
      <c r="V23" s="31">
        <f>I23+((1-$O$4)*H23)</f>
        <v>2.8</v>
      </c>
      <c r="W23" s="32">
        <f>+J23</f>
        <v>2.8</v>
      </c>
      <c r="X23" s="81"/>
      <c r="Y23" s="11"/>
    </row>
    <row r="24" spans="1:25" ht="15.75" x14ac:dyDescent="0.25">
      <c r="A24" s="77"/>
      <c r="B24" s="55" t="s">
        <v>4</v>
      </c>
      <c r="C24" s="59">
        <v>50.43</v>
      </c>
      <c r="D24" s="59">
        <v>0</v>
      </c>
      <c r="E24" s="62">
        <f>SUM(C24:D24)</f>
        <v>50.43</v>
      </c>
      <c r="F24" s="59"/>
      <c r="G24" s="96" t="s">
        <v>4</v>
      </c>
      <c r="H24" s="59">
        <v>4.0999999999999996</v>
      </c>
      <c r="I24" s="59">
        <v>1.82</v>
      </c>
      <c r="J24" s="62">
        <f t="shared" ref="J24:J25" si="3">SUM(I24,H24)</f>
        <v>5.92</v>
      </c>
      <c r="K24" s="66"/>
      <c r="L24" s="71"/>
      <c r="M24" s="67"/>
      <c r="N24" s="12"/>
      <c r="O24" s="26" t="s">
        <v>4</v>
      </c>
      <c r="P24" s="31">
        <f>+R24-Q24</f>
        <v>0</v>
      </c>
      <c r="Q24" s="31">
        <f>D24+((1-$O$4)*C24)</f>
        <v>50.43</v>
      </c>
      <c r="R24" s="32">
        <f>+E24</f>
        <v>50.43</v>
      </c>
      <c r="S24" s="10"/>
      <c r="T24" s="26" t="s">
        <v>4</v>
      </c>
      <c r="U24" s="31">
        <f>+W24-V24</f>
        <v>0</v>
      </c>
      <c r="V24" s="31">
        <f>I24+((1-$O$4)*H24)</f>
        <v>5.92</v>
      </c>
      <c r="W24" s="32">
        <f>+J24</f>
        <v>5.92</v>
      </c>
      <c r="X24" s="81"/>
      <c r="Y24" s="11"/>
    </row>
    <row r="25" spans="1:25" ht="16.5" thickBot="1" x14ac:dyDescent="0.3">
      <c r="A25" s="77"/>
      <c r="B25" s="61" t="s">
        <v>5</v>
      </c>
      <c r="C25" s="60">
        <v>89.97</v>
      </c>
      <c r="D25" s="60">
        <v>0</v>
      </c>
      <c r="E25" s="63">
        <f>SUM(C25:D25)</f>
        <v>89.97</v>
      </c>
      <c r="F25" s="59"/>
      <c r="G25" s="97" t="s">
        <v>5</v>
      </c>
      <c r="H25" s="60">
        <v>3.06</v>
      </c>
      <c r="I25" s="60">
        <v>3.47</v>
      </c>
      <c r="J25" s="63">
        <f t="shared" si="3"/>
        <v>6.53</v>
      </c>
      <c r="K25" s="66"/>
      <c r="L25" s="71"/>
      <c r="M25" s="67"/>
      <c r="N25" s="12"/>
      <c r="O25" s="27" t="s">
        <v>5</v>
      </c>
      <c r="P25" s="33">
        <f>+R25-Q25</f>
        <v>0</v>
      </c>
      <c r="Q25" s="33">
        <f>D25+((1-$O$4)*C25)</f>
        <v>89.97</v>
      </c>
      <c r="R25" s="34">
        <f>+E25</f>
        <v>89.97</v>
      </c>
      <c r="S25" s="10"/>
      <c r="T25" s="27" t="s">
        <v>5</v>
      </c>
      <c r="U25" s="33">
        <f>+W25-V25</f>
        <v>0</v>
      </c>
      <c r="V25" s="33">
        <f>I25+((1-$O$4)*H25)</f>
        <v>6.53</v>
      </c>
      <c r="W25" s="34">
        <f>+J25</f>
        <v>6.53</v>
      </c>
      <c r="X25" s="81"/>
      <c r="Y25" s="11"/>
    </row>
    <row r="26" spans="1:25" x14ac:dyDescent="0.25">
      <c r="A26" s="7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50"/>
      <c r="M26" s="67"/>
      <c r="N26" s="1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/>
    </row>
    <row r="27" spans="1:25" x14ac:dyDescent="0.25">
      <c r="A27" s="77"/>
      <c r="B27" s="82" t="s">
        <v>6</v>
      </c>
      <c r="C27" s="47"/>
      <c r="D27" s="47"/>
      <c r="E27" s="47"/>
      <c r="F27" s="47"/>
      <c r="G27" s="47"/>
      <c r="H27" s="47"/>
      <c r="I27" s="47"/>
      <c r="J27" s="47"/>
      <c r="K27" s="47"/>
      <c r="L27" s="50"/>
      <c r="M27" s="67"/>
      <c r="N27" s="12"/>
      <c r="O27" s="78" t="s">
        <v>6</v>
      </c>
      <c r="P27" s="10"/>
      <c r="Q27" s="10"/>
      <c r="R27" s="10"/>
      <c r="S27" s="10"/>
      <c r="T27" s="10"/>
      <c r="U27" s="10"/>
      <c r="V27" s="10"/>
      <c r="W27" s="10"/>
      <c r="X27" s="10"/>
      <c r="Y27" s="11"/>
    </row>
    <row r="28" spans="1:25" x14ac:dyDescent="0.25">
      <c r="A28" s="77"/>
      <c r="B28" s="47" t="s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50"/>
      <c r="M28" s="67"/>
      <c r="N28" s="12"/>
      <c r="O28" s="10" t="s">
        <v>15</v>
      </c>
      <c r="P28" s="10"/>
      <c r="Q28" s="10"/>
      <c r="R28" s="10"/>
      <c r="S28" s="10"/>
      <c r="T28" s="10"/>
      <c r="U28" s="10"/>
      <c r="V28" s="10"/>
      <c r="W28" s="10"/>
      <c r="X28" s="10"/>
      <c r="Y28" s="11"/>
    </row>
    <row r="29" spans="1:25" ht="33" customHeight="1" x14ac:dyDescent="0.25">
      <c r="A29" s="77"/>
      <c r="B29" s="114" t="s">
        <v>22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72"/>
      <c r="M29" s="67"/>
      <c r="N29" s="12"/>
      <c r="O29" s="113" t="s">
        <v>22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1"/>
    </row>
    <row r="30" spans="1:25" ht="15.75" thickBot="1" x14ac:dyDescent="0.3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3"/>
      <c r="M30" s="67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7"/>
    </row>
    <row r="31" spans="1:25" ht="15.75" thickTop="1" x14ac:dyDescent="0.25">
      <c r="B31" s="2"/>
      <c r="C31" s="2"/>
      <c r="D31" s="2"/>
      <c r="E31" s="2"/>
      <c r="F31" s="2"/>
      <c r="G31" s="2"/>
      <c r="H31" s="2"/>
      <c r="I31" s="2"/>
      <c r="J31" s="2"/>
      <c r="M31" s="2"/>
    </row>
    <row r="32" spans="1:25" x14ac:dyDescent="0.25">
      <c r="B32" s="2"/>
      <c r="C32" s="2"/>
      <c r="D32" s="2"/>
      <c r="E32" s="2"/>
      <c r="F32" s="2"/>
      <c r="G32" s="2"/>
      <c r="H32" s="2"/>
      <c r="I32" s="2"/>
      <c r="J32" s="2"/>
      <c r="M32" s="2"/>
    </row>
    <row r="33" spans="2:13" x14ac:dyDescent="0.25">
      <c r="B33" s="2"/>
      <c r="C33" s="2"/>
      <c r="D33" s="2"/>
      <c r="E33" s="2"/>
      <c r="F33" s="2"/>
      <c r="G33" s="2"/>
      <c r="H33" s="2"/>
      <c r="I33" s="2"/>
      <c r="J33" s="2"/>
      <c r="M33" s="2"/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M34" s="2"/>
    </row>
    <row r="35" spans="2:13" x14ac:dyDescent="0.25">
      <c r="I35" s="2"/>
    </row>
    <row r="36" spans="2:13" x14ac:dyDescent="0.25">
      <c r="I36" s="2"/>
    </row>
    <row r="40" spans="2:13" x14ac:dyDescent="0.25">
      <c r="I40" s="2"/>
    </row>
    <row r="41" spans="2:13" x14ac:dyDescent="0.25">
      <c r="I41" s="2"/>
    </row>
    <row r="42" spans="2:13" x14ac:dyDescent="0.25">
      <c r="I42" s="2"/>
    </row>
    <row r="43" spans="2:13" x14ac:dyDescent="0.25">
      <c r="I43" s="2"/>
    </row>
    <row r="44" spans="2:13" x14ac:dyDescent="0.25">
      <c r="I44" s="2"/>
    </row>
    <row r="45" spans="2:13" x14ac:dyDescent="0.25">
      <c r="I45" s="2"/>
      <c r="J45" s="2"/>
    </row>
    <row r="46" spans="2:13" x14ac:dyDescent="0.25">
      <c r="I46" s="2"/>
      <c r="J46" s="2"/>
    </row>
    <row r="47" spans="2:13" x14ac:dyDescent="0.25">
      <c r="I47" s="2"/>
      <c r="J47" s="2"/>
    </row>
    <row r="48" spans="2:13" x14ac:dyDescent="0.25">
      <c r="I48" s="2"/>
      <c r="J48" s="2"/>
    </row>
    <row r="49" spans="9:10" x14ac:dyDescent="0.25">
      <c r="I49" s="2"/>
      <c r="J49" s="2"/>
    </row>
  </sheetData>
  <sheetProtection password="A72C" sheet="1" objects="1" scenarios="1" selectLockedCells="1"/>
  <mergeCells count="3">
    <mergeCell ref="O2:W2"/>
    <mergeCell ref="O29:X29"/>
    <mergeCell ref="B29:K29"/>
  </mergeCells>
  <conditionalFormatting sqref="O4">
    <cfRule type="containsBlanks" dxfId="0" priority="1">
      <formula>LEN(TRIM(O4))=0</formula>
    </cfRule>
    <cfRule type="cellIs" priority="2" operator="between">
      <formula>0.5</formula>
      <formula>1</formula>
    </cfRule>
  </conditionalFormatting>
  <dataValidations count="1">
    <dataValidation type="decimal" allowBlank="1" showInputMessage="1" showErrorMessage="1" error="FTE must be between 0.50 and 1.00" sqref="O4">
      <formula1>0.5</formula1>
      <formula2>1</formula2>
    </dataValidation>
  </dataValidations>
  <printOptions horizontalCentered="1"/>
  <pageMargins left="0" right="0" top="0.75" bottom="0.75" header="0.3" footer="0.3"/>
  <pageSetup orientation="landscape" r:id="rId1"/>
  <headerFooter>
    <oddFooter>&amp;R&amp;8Revised 5/23/19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Premium Estimator</vt:lpstr>
      <vt:lpstr>'Premium Estimator'!Print_Area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cevans</dc:creator>
  <cp:lastModifiedBy>Maryann Gilmore</cp:lastModifiedBy>
  <cp:lastPrinted>2019-05-23T15:52:06Z</cp:lastPrinted>
  <dcterms:created xsi:type="dcterms:W3CDTF">2013-05-09T20:06:17Z</dcterms:created>
  <dcterms:modified xsi:type="dcterms:W3CDTF">2022-08-09T14:58:13Z</dcterms:modified>
</cp:coreProperties>
</file>