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75" windowWidth="14880" windowHeight="8070"/>
  </bookViews>
  <sheets>
    <sheet name="DIY Budget" sheetId="5" r:id="rId1"/>
    <sheet name="Results" sheetId="6" r:id="rId2"/>
    <sheet name="6-5" sheetId="3" state="hidden" r:id="rId3"/>
    <sheet name="Scenario 3 Project A" sheetId="1" state="hidden" r:id="rId4"/>
    <sheet name="Property Taxes" sheetId="4" r:id="rId5"/>
    <sheet name="Tax Increase (2)" sheetId="7" state="hidden" r:id="rId6"/>
    <sheet name="Calculations" sheetId="8" state="hidden" r:id="rId7"/>
  </sheets>
  <definedNames>
    <definedName name="__xl1" localSheetId="6">#REF!</definedName>
    <definedName name="__xl1" localSheetId="5">#REF!</definedName>
    <definedName name="__xl1">#REF!</definedName>
    <definedName name="__xl10" localSheetId="6">#REF!</definedName>
    <definedName name="__xl10" localSheetId="5">#REF!</definedName>
    <definedName name="__xl10">#REF!</definedName>
    <definedName name="__xl15" localSheetId="6">#REF!</definedName>
    <definedName name="__xl15" localSheetId="5">#REF!</definedName>
    <definedName name="__xl15">#REF!</definedName>
    <definedName name="__xl2" localSheetId="6">#REF!</definedName>
    <definedName name="__xl2" localSheetId="5">#REF!</definedName>
    <definedName name="__xl2">#REF!</definedName>
    <definedName name="__xl20" localSheetId="6">#REF!</definedName>
    <definedName name="__xl20" localSheetId="5">#REF!</definedName>
    <definedName name="__xl20">#REF!</definedName>
    <definedName name="__xl3" localSheetId="6">#REF!</definedName>
    <definedName name="__xl3" localSheetId="5">#REF!</definedName>
    <definedName name="__xl3">#REF!</definedName>
    <definedName name="__xl4" localSheetId="6">#REF!</definedName>
    <definedName name="__xl4" localSheetId="5">#REF!</definedName>
    <definedName name="__xl4">#REF!</definedName>
    <definedName name="__xl5" localSheetId="6">#REF!</definedName>
    <definedName name="__xl5" localSheetId="5">#REF!</definedName>
    <definedName name="__xl5">#REF!</definedName>
    <definedName name="__xl6" localSheetId="6">#REF!</definedName>
    <definedName name="__xl6" localSheetId="5">#REF!</definedName>
    <definedName name="__xl6">#REF!</definedName>
    <definedName name="__xl7" localSheetId="6">#REF!</definedName>
    <definedName name="__xl7" localSheetId="5">#REF!</definedName>
    <definedName name="__xl7">#REF!</definedName>
    <definedName name="__xl8" localSheetId="6">#REF!</definedName>
    <definedName name="__xl8" localSheetId="5">#REF!</definedName>
    <definedName name="__xl8">#REF!</definedName>
    <definedName name="__xl9" localSheetId="6">#REF!</definedName>
    <definedName name="__xl9" localSheetId="5">#REF!</definedName>
    <definedName name="__xl9">#REF!</definedName>
    <definedName name="_ahs1" localSheetId="6">#REF!</definedName>
    <definedName name="_ahs1" localSheetId="5">#REF!</definedName>
    <definedName name="_ahs1">#REF!</definedName>
    <definedName name="_ams1" localSheetId="6">#REF!</definedName>
    <definedName name="_ams1" localSheetId="5">#REF!</definedName>
    <definedName name="_ams1">#REF!</definedName>
    <definedName name="_p1" localSheetId="6">#REF!</definedName>
    <definedName name="_p1" localSheetId="5">#REF!</definedName>
    <definedName name="_p1">#REF!</definedName>
    <definedName name="_P2" localSheetId="6">#REF!</definedName>
    <definedName name="_P2" localSheetId="5">#REF!</definedName>
    <definedName name="_P2">#REF!</definedName>
    <definedName name="_sl1" localSheetId="6">#REF!</definedName>
    <definedName name="_sl1" localSheetId="5">#REF!</definedName>
    <definedName name="_sl1">#REF!</definedName>
    <definedName name="_xa1" localSheetId="6">#REF!</definedName>
    <definedName name="_xa1" localSheetId="5">#REF!</definedName>
    <definedName name="_xa1">#REF!</definedName>
    <definedName name="_xa10" localSheetId="6">#REF!</definedName>
    <definedName name="_xa10" localSheetId="5">#REF!</definedName>
    <definedName name="_xa10">#REF!</definedName>
    <definedName name="_xa15" localSheetId="6">#REF!</definedName>
    <definedName name="_xa15" localSheetId="5">#REF!</definedName>
    <definedName name="_xa15">#REF!</definedName>
    <definedName name="_xa2" localSheetId="6">#REF!</definedName>
    <definedName name="_xa2" localSheetId="5">#REF!</definedName>
    <definedName name="_xa2">#REF!</definedName>
    <definedName name="_xa20" localSheetId="6">#REF!</definedName>
    <definedName name="_xa20" localSheetId="5">#REF!</definedName>
    <definedName name="_xa20">#REF!</definedName>
    <definedName name="_xa3" localSheetId="6">#REF!</definedName>
    <definedName name="_xa3" localSheetId="5">#REF!</definedName>
    <definedName name="_xa3">#REF!</definedName>
    <definedName name="_xa4" localSheetId="6">#REF!</definedName>
    <definedName name="_xa4" localSheetId="5">#REF!</definedName>
    <definedName name="_xa4">#REF!</definedName>
    <definedName name="_xa5" localSheetId="6">#REF!</definedName>
    <definedName name="_xa5" localSheetId="5">#REF!</definedName>
    <definedName name="_xa5">#REF!</definedName>
    <definedName name="_xa6" localSheetId="6">#REF!</definedName>
    <definedName name="_xa6" localSheetId="5">#REF!</definedName>
    <definedName name="_xa6">#REF!</definedName>
    <definedName name="_xa7" localSheetId="6">#REF!</definedName>
    <definedName name="_xa7" localSheetId="5">#REF!</definedName>
    <definedName name="_xa7">#REF!</definedName>
    <definedName name="_xa8" localSheetId="6">#REF!</definedName>
    <definedName name="_xa8" localSheetId="5">#REF!</definedName>
    <definedName name="_xa8">#REF!</definedName>
    <definedName name="_xa9" localSheetId="6">#REF!</definedName>
    <definedName name="_xa9" localSheetId="5">#REF!</definedName>
    <definedName name="_xa9">#REF!</definedName>
    <definedName name="_xb1" localSheetId="6">#REF!</definedName>
    <definedName name="_xb1" localSheetId="5">#REF!</definedName>
    <definedName name="_xb1">#REF!</definedName>
    <definedName name="_xb10" localSheetId="6">#REF!</definedName>
    <definedName name="_xb10" localSheetId="5">#REF!</definedName>
    <definedName name="_xb10">#REF!</definedName>
    <definedName name="_xb15" localSheetId="6">#REF!</definedName>
    <definedName name="_xb15" localSheetId="5">#REF!</definedName>
    <definedName name="_xb15">#REF!</definedName>
    <definedName name="_xb2" localSheetId="6">#REF!</definedName>
    <definedName name="_xb2" localSheetId="5">#REF!</definedName>
    <definedName name="_xb2">#REF!</definedName>
    <definedName name="_xb20" localSheetId="6">#REF!</definedName>
    <definedName name="_xb20" localSheetId="5">#REF!</definedName>
    <definedName name="_xb20">#REF!</definedName>
    <definedName name="_xb3" localSheetId="6">#REF!</definedName>
    <definedName name="_xb3" localSheetId="5">#REF!</definedName>
    <definedName name="_xb3">#REF!</definedName>
    <definedName name="_xb4" localSheetId="6">#REF!</definedName>
    <definedName name="_xb4" localSheetId="5">#REF!</definedName>
    <definedName name="_xb4">#REF!</definedName>
    <definedName name="_xb5" localSheetId="6">#REF!</definedName>
    <definedName name="_xb5" localSheetId="5">#REF!</definedName>
    <definedName name="_xb5">#REF!</definedName>
    <definedName name="_xb6" localSheetId="6">#REF!</definedName>
    <definedName name="_xb6" localSheetId="5">#REF!</definedName>
    <definedName name="_xb6">#REF!</definedName>
    <definedName name="_xb7" localSheetId="6">#REF!</definedName>
    <definedName name="_xb7" localSheetId="5">#REF!</definedName>
    <definedName name="_xb7">#REF!</definedName>
    <definedName name="_xb8" localSheetId="6">#REF!</definedName>
    <definedName name="_xb8" localSheetId="5">#REF!</definedName>
    <definedName name="_xb8">#REF!</definedName>
    <definedName name="_xb9" localSheetId="6">#REF!</definedName>
    <definedName name="_xb9" localSheetId="5">#REF!</definedName>
    <definedName name="_xb9">#REF!</definedName>
    <definedName name="_xc1" localSheetId="6">#REF!</definedName>
    <definedName name="_xc1" localSheetId="5">#REF!</definedName>
    <definedName name="_xc1">#REF!</definedName>
    <definedName name="_xc10" localSheetId="6">#REF!</definedName>
    <definedName name="_xc10" localSheetId="5">#REF!</definedName>
    <definedName name="_xc10">#REF!</definedName>
    <definedName name="_xc15" localSheetId="6">#REF!</definedName>
    <definedName name="_xc15" localSheetId="5">#REF!</definedName>
    <definedName name="_xc15">#REF!</definedName>
    <definedName name="_xc2" localSheetId="6">#REF!</definedName>
    <definedName name="_xc2" localSheetId="5">#REF!</definedName>
    <definedName name="_xc2">#REF!</definedName>
    <definedName name="_xc20" localSheetId="6">#REF!</definedName>
    <definedName name="_xc20" localSheetId="5">#REF!</definedName>
    <definedName name="_xc20">#REF!</definedName>
    <definedName name="_xc3" localSheetId="6">#REF!</definedName>
    <definedName name="_xc3" localSheetId="5">#REF!</definedName>
    <definedName name="_xc3">#REF!</definedName>
    <definedName name="_xc4" localSheetId="6">#REF!</definedName>
    <definedName name="_xc4" localSheetId="5">#REF!</definedName>
    <definedName name="_xc4">#REF!</definedName>
    <definedName name="_xc5" localSheetId="6">#REF!</definedName>
    <definedName name="_xc5" localSheetId="5">#REF!</definedName>
    <definedName name="_xc5">#REF!</definedName>
    <definedName name="_xc6" localSheetId="6">#REF!</definedName>
    <definedName name="_xc6" localSheetId="5">#REF!</definedName>
    <definedName name="_xc6">#REF!</definedName>
    <definedName name="_xc7" localSheetId="6">#REF!</definedName>
    <definedName name="_xc7" localSheetId="5">#REF!</definedName>
    <definedName name="_xc7">#REF!</definedName>
    <definedName name="_xc8" localSheetId="6">#REF!</definedName>
    <definedName name="_xc8" localSheetId="5">#REF!</definedName>
    <definedName name="_xc8">#REF!</definedName>
    <definedName name="_xc9" localSheetId="6">#REF!</definedName>
    <definedName name="_xc9" localSheetId="5">#REF!</definedName>
    <definedName name="_xc9">#REF!</definedName>
    <definedName name="_xd1" localSheetId="6">#REF!</definedName>
    <definedName name="_xd1" localSheetId="5">#REF!</definedName>
    <definedName name="_xd1">#REF!</definedName>
    <definedName name="_xd10" localSheetId="6">#REF!</definedName>
    <definedName name="_xd10" localSheetId="5">#REF!</definedName>
    <definedName name="_xd10">#REF!</definedName>
    <definedName name="_xd15" localSheetId="6">#REF!</definedName>
    <definedName name="_xd15" localSheetId="5">#REF!</definedName>
    <definedName name="_xd15">#REF!</definedName>
    <definedName name="_xd2" localSheetId="6">#REF!</definedName>
    <definedName name="_xd2" localSheetId="5">#REF!</definedName>
    <definedName name="_xd2">#REF!</definedName>
    <definedName name="_xd20" localSheetId="6">#REF!</definedName>
    <definedName name="_xd20" localSheetId="5">#REF!</definedName>
    <definedName name="_xd20">#REF!</definedName>
    <definedName name="_xd3" localSheetId="6">#REF!</definedName>
    <definedName name="_xd3" localSheetId="5">#REF!</definedName>
    <definedName name="_xd3">#REF!</definedName>
    <definedName name="_xd4" localSheetId="6">#REF!</definedName>
    <definedName name="_xd4" localSheetId="5">#REF!</definedName>
    <definedName name="_xd4">#REF!</definedName>
    <definedName name="_xd5" localSheetId="6">#REF!</definedName>
    <definedName name="_xd5" localSheetId="5">#REF!</definedName>
    <definedName name="_xd5">#REF!</definedName>
    <definedName name="_xd6" localSheetId="6">#REF!</definedName>
    <definedName name="_xd6" localSheetId="5">#REF!</definedName>
    <definedName name="_xd6">#REF!</definedName>
    <definedName name="_xd7" localSheetId="6">#REF!</definedName>
    <definedName name="_xd7" localSheetId="5">#REF!</definedName>
    <definedName name="_xd7">#REF!</definedName>
    <definedName name="_xd8" localSheetId="6">#REF!</definedName>
    <definedName name="_xd8" localSheetId="5">#REF!</definedName>
    <definedName name="_xd8">#REF!</definedName>
    <definedName name="_xd9" localSheetId="6">#REF!</definedName>
    <definedName name="_xd9" localSheetId="5">#REF!</definedName>
    <definedName name="_xd9">#REF!</definedName>
    <definedName name="_xe1" localSheetId="6">#REF!</definedName>
    <definedName name="_xe1" localSheetId="5">#REF!</definedName>
    <definedName name="_xe1">#REF!</definedName>
    <definedName name="_xe10" localSheetId="6">#REF!</definedName>
    <definedName name="_xe10" localSheetId="5">#REF!</definedName>
    <definedName name="_xe10">#REF!</definedName>
    <definedName name="_xe15" localSheetId="6">#REF!</definedName>
    <definedName name="_xe15" localSheetId="5">#REF!</definedName>
    <definedName name="_xe15">#REF!</definedName>
    <definedName name="_xe2" localSheetId="6">#REF!</definedName>
    <definedName name="_xe2" localSheetId="5">#REF!</definedName>
    <definedName name="_xe2">#REF!</definedName>
    <definedName name="_xe20" localSheetId="6">#REF!</definedName>
    <definedName name="_xe20" localSheetId="5">#REF!</definedName>
    <definedName name="_xe20">#REF!</definedName>
    <definedName name="_xe3" localSheetId="6">#REF!</definedName>
    <definedName name="_xe3" localSheetId="5">#REF!</definedName>
    <definedName name="_xe3">#REF!</definedName>
    <definedName name="_xe4" localSheetId="6">#REF!</definedName>
    <definedName name="_xe4" localSheetId="5">#REF!</definedName>
    <definedName name="_xe4">#REF!</definedName>
    <definedName name="_xe5" localSheetId="6">#REF!</definedName>
    <definedName name="_xe5" localSheetId="5">#REF!</definedName>
    <definedName name="_xe5">#REF!</definedName>
    <definedName name="_xe6" localSheetId="6">#REF!</definedName>
    <definedName name="_xe6" localSheetId="5">#REF!</definedName>
    <definedName name="_xe6">#REF!</definedName>
    <definedName name="_xe7" localSheetId="6">#REF!</definedName>
    <definedName name="_xe7" localSheetId="5">#REF!</definedName>
    <definedName name="_xe7">#REF!</definedName>
    <definedName name="_xe8" localSheetId="6">#REF!</definedName>
    <definedName name="_xe8" localSheetId="5">#REF!</definedName>
    <definedName name="_xe8">#REF!</definedName>
    <definedName name="_xe9" localSheetId="6">#REF!</definedName>
    <definedName name="_xe9" localSheetId="5">#REF!</definedName>
    <definedName name="_xe9">#REF!</definedName>
    <definedName name="_xf1" localSheetId="6">#REF!</definedName>
    <definedName name="_xf1" localSheetId="5">#REF!</definedName>
    <definedName name="_xf1">#REF!</definedName>
    <definedName name="_xf10" localSheetId="6">#REF!</definedName>
    <definedName name="_xf10" localSheetId="5">#REF!</definedName>
    <definedName name="_xf10">#REF!</definedName>
    <definedName name="_xf15" localSheetId="6">#REF!</definedName>
    <definedName name="_xf15" localSheetId="5">#REF!</definedName>
    <definedName name="_xf15">#REF!</definedName>
    <definedName name="_xf2" localSheetId="6">#REF!</definedName>
    <definedName name="_xf2" localSheetId="5">#REF!</definedName>
    <definedName name="_xf2">#REF!</definedName>
    <definedName name="_xf20" localSheetId="6">#REF!</definedName>
    <definedName name="_xf20" localSheetId="5">#REF!</definedName>
    <definedName name="_xf20">#REF!</definedName>
    <definedName name="_xf3" localSheetId="6">#REF!</definedName>
    <definedName name="_xf3" localSheetId="5">#REF!</definedName>
    <definedName name="_xf3">#REF!</definedName>
    <definedName name="_xf4" localSheetId="6">#REF!</definedName>
    <definedName name="_xf4" localSheetId="5">#REF!</definedName>
    <definedName name="_xf4">#REF!</definedName>
    <definedName name="_xf5" localSheetId="6">#REF!</definedName>
    <definedName name="_xf5" localSheetId="5">#REF!</definedName>
    <definedName name="_xf5">#REF!</definedName>
    <definedName name="_xf6" localSheetId="6">#REF!</definedName>
    <definedName name="_xf6" localSheetId="5">#REF!</definedName>
    <definedName name="_xf6">#REF!</definedName>
    <definedName name="_xf7" localSheetId="6">#REF!</definedName>
    <definedName name="_xf7" localSheetId="5">#REF!</definedName>
    <definedName name="_xf7">#REF!</definedName>
    <definedName name="_xf8" localSheetId="6">#REF!</definedName>
    <definedName name="_xf8" localSheetId="5">#REF!</definedName>
    <definedName name="_xf8">#REF!</definedName>
    <definedName name="_xf9" localSheetId="6">#REF!</definedName>
    <definedName name="_xf9" localSheetId="5">#REF!</definedName>
    <definedName name="_xf9">#REF!</definedName>
    <definedName name="_xg1" localSheetId="6">#REF!</definedName>
    <definedName name="_xg1" localSheetId="5">#REF!</definedName>
    <definedName name="_xg1">#REF!</definedName>
    <definedName name="_xg10" localSheetId="6">#REF!</definedName>
    <definedName name="_xg10" localSheetId="5">#REF!</definedName>
    <definedName name="_xg10">#REF!</definedName>
    <definedName name="_xg15" localSheetId="6">#REF!</definedName>
    <definedName name="_xg15" localSheetId="5">#REF!</definedName>
    <definedName name="_xg15">#REF!</definedName>
    <definedName name="_xg2" localSheetId="6">#REF!</definedName>
    <definedName name="_xg2" localSheetId="5">#REF!</definedName>
    <definedName name="_xg2">#REF!</definedName>
    <definedName name="_xg20" localSheetId="6">#REF!</definedName>
    <definedName name="_xg20" localSheetId="5">#REF!</definedName>
    <definedName name="_xg20">#REF!</definedName>
    <definedName name="_xg3" localSheetId="6">#REF!</definedName>
    <definedName name="_xg3" localSheetId="5">#REF!</definedName>
    <definedName name="_xg3">#REF!</definedName>
    <definedName name="_xg4" localSheetId="6">#REF!</definedName>
    <definedName name="_xg4" localSheetId="5">#REF!</definedName>
    <definedName name="_xg4">#REF!</definedName>
    <definedName name="_xg5" localSheetId="6">#REF!</definedName>
    <definedName name="_xg5" localSheetId="5">#REF!</definedName>
    <definedName name="_xg5">#REF!</definedName>
    <definedName name="_xg6" localSheetId="6">#REF!</definedName>
    <definedName name="_xg6" localSheetId="5">#REF!</definedName>
    <definedName name="_xg6">#REF!</definedName>
    <definedName name="_xg7" localSheetId="6">#REF!</definedName>
    <definedName name="_xg7" localSheetId="5">#REF!</definedName>
    <definedName name="_xg7">#REF!</definedName>
    <definedName name="_xg8" localSheetId="6">#REF!</definedName>
    <definedName name="_xg8" localSheetId="5">#REF!</definedName>
    <definedName name="_xg8">#REF!</definedName>
    <definedName name="_xg9" localSheetId="6">#REF!</definedName>
    <definedName name="_xg9" localSheetId="5">#REF!</definedName>
    <definedName name="_xg9">#REF!</definedName>
    <definedName name="_xh1" localSheetId="6">#REF!</definedName>
    <definedName name="_xh1" localSheetId="5">#REF!</definedName>
    <definedName name="_xh1">#REF!</definedName>
    <definedName name="_xh10" localSheetId="6">#REF!</definedName>
    <definedName name="_xh10" localSheetId="5">#REF!</definedName>
    <definedName name="_xh10">#REF!</definedName>
    <definedName name="_xh15" localSheetId="6">#REF!</definedName>
    <definedName name="_xh15" localSheetId="5">#REF!</definedName>
    <definedName name="_xh15">#REF!</definedName>
    <definedName name="_xh2" localSheetId="6">#REF!</definedName>
    <definedName name="_xh2" localSheetId="5">#REF!</definedName>
    <definedName name="_xh2">#REF!</definedName>
    <definedName name="_xh20" localSheetId="6">#REF!</definedName>
    <definedName name="_xh20" localSheetId="5">#REF!</definedName>
    <definedName name="_xh20">#REF!</definedName>
    <definedName name="_xh3" localSheetId="6">#REF!</definedName>
    <definedName name="_xh3" localSheetId="5">#REF!</definedName>
    <definedName name="_xh3">#REF!</definedName>
    <definedName name="_xh4" localSheetId="6">#REF!</definedName>
    <definedName name="_xh4" localSheetId="5">#REF!</definedName>
    <definedName name="_xh4">#REF!</definedName>
    <definedName name="_xh5" localSheetId="6">#REF!</definedName>
    <definedName name="_xh5" localSheetId="5">#REF!</definedName>
    <definedName name="_xh5">#REF!</definedName>
    <definedName name="_xh6" localSheetId="6">#REF!</definedName>
    <definedName name="_xh6" localSheetId="5">#REF!</definedName>
    <definedName name="_xh6">#REF!</definedName>
    <definedName name="_xh7" localSheetId="6">#REF!</definedName>
    <definedName name="_xh7" localSheetId="5">#REF!</definedName>
    <definedName name="_xh7">#REF!</definedName>
    <definedName name="_xh8" localSheetId="6">#REF!</definedName>
    <definedName name="_xh8" localSheetId="5">#REF!</definedName>
    <definedName name="_xh8">#REF!</definedName>
    <definedName name="_xh9" localSheetId="6">#REF!</definedName>
    <definedName name="_xh9" localSheetId="5">#REF!</definedName>
    <definedName name="_xh9">#REF!</definedName>
    <definedName name="_xi1" localSheetId="6">#REF!</definedName>
    <definedName name="_xi1" localSheetId="5">#REF!</definedName>
    <definedName name="_xi1">#REF!</definedName>
    <definedName name="_xi10" localSheetId="6">#REF!</definedName>
    <definedName name="_xi10" localSheetId="5">#REF!</definedName>
    <definedName name="_xi10">#REF!</definedName>
    <definedName name="_xi15" localSheetId="6">#REF!</definedName>
    <definedName name="_xi15" localSheetId="5">#REF!</definedName>
    <definedName name="_xi15">#REF!</definedName>
    <definedName name="_xi2" localSheetId="6">#REF!</definedName>
    <definedName name="_xi2" localSheetId="5">#REF!</definedName>
    <definedName name="_xi2">#REF!</definedName>
    <definedName name="_xi20" localSheetId="6">#REF!</definedName>
    <definedName name="_xi20" localSheetId="5">#REF!</definedName>
    <definedName name="_xi20">#REF!</definedName>
    <definedName name="_xi3" localSheetId="6">#REF!</definedName>
    <definedName name="_xi3" localSheetId="5">#REF!</definedName>
    <definedName name="_xi3">#REF!</definedName>
    <definedName name="_xi4" localSheetId="6">#REF!</definedName>
    <definedName name="_xi4" localSheetId="5">#REF!</definedName>
    <definedName name="_xi4">#REF!</definedName>
    <definedName name="_xi5" localSheetId="6">#REF!</definedName>
    <definedName name="_xi5" localSheetId="5">#REF!</definedName>
    <definedName name="_xi5">#REF!</definedName>
    <definedName name="_xi6" localSheetId="6">#REF!</definedName>
    <definedName name="_xi6" localSheetId="5">#REF!</definedName>
    <definedName name="_xi6">#REF!</definedName>
    <definedName name="_xi7" localSheetId="6">#REF!</definedName>
    <definedName name="_xi7" localSheetId="5">#REF!</definedName>
    <definedName name="_xi7">#REF!</definedName>
    <definedName name="_xi8" localSheetId="6">#REF!</definedName>
    <definedName name="_xi8" localSheetId="5">#REF!</definedName>
    <definedName name="_xi8">#REF!</definedName>
    <definedName name="_xi9" localSheetId="6">#REF!</definedName>
    <definedName name="_xi9" localSheetId="5">#REF!</definedName>
    <definedName name="_xi9">#REF!</definedName>
    <definedName name="_xj1" localSheetId="6">#REF!</definedName>
    <definedName name="_xj1" localSheetId="5">#REF!</definedName>
    <definedName name="_xj1">#REF!</definedName>
    <definedName name="_xj10" localSheetId="6">#REF!</definedName>
    <definedName name="_xj10" localSheetId="5">#REF!</definedName>
    <definedName name="_xj10">#REF!</definedName>
    <definedName name="_xj15" localSheetId="6">#REF!</definedName>
    <definedName name="_xj15" localSheetId="5">#REF!</definedName>
    <definedName name="_xj15">#REF!</definedName>
    <definedName name="_xj2" localSheetId="6">#REF!</definedName>
    <definedName name="_xj2" localSheetId="5">#REF!</definedName>
    <definedName name="_xj2">#REF!</definedName>
    <definedName name="_xj20" localSheetId="6">#REF!</definedName>
    <definedName name="_xj20" localSheetId="5">#REF!</definedName>
    <definedName name="_xj20">#REF!</definedName>
    <definedName name="_xj3" localSheetId="6">#REF!</definedName>
    <definedName name="_xj3" localSheetId="5">#REF!</definedName>
    <definedName name="_xj3">#REF!</definedName>
    <definedName name="_xj4" localSheetId="6">#REF!</definedName>
    <definedName name="_xj4" localSheetId="5">#REF!</definedName>
    <definedName name="_xj4">#REF!</definedName>
    <definedName name="_xj5" localSheetId="6">#REF!</definedName>
    <definedName name="_xj5" localSheetId="5">#REF!</definedName>
    <definedName name="_xj5">#REF!</definedName>
    <definedName name="_xj6" localSheetId="6">#REF!</definedName>
    <definedName name="_xj6" localSheetId="5">#REF!</definedName>
    <definedName name="_xj6">#REF!</definedName>
    <definedName name="_xj7" localSheetId="6">#REF!</definedName>
    <definedName name="_xj7" localSheetId="5">#REF!</definedName>
    <definedName name="_xj7">#REF!</definedName>
    <definedName name="_xj8" localSheetId="6">#REF!</definedName>
    <definedName name="_xj8" localSheetId="5">#REF!</definedName>
    <definedName name="_xj8">#REF!</definedName>
    <definedName name="_xj9" localSheetId="6">#REF!</definedName>
    <definedName name="_xj9" localSheetId="5">#REF!</definedName>
    <definedName name="_xj9">#REF!</definedName>
    <definedName name="_xk1" localSheetId="6">#REF!</definedName>
    <definedName name="_xk1" localSheetId="5">#REF!</definedName>
    <definedName name="_xk1">#REF!</definedName>
    <definedName name="_xk10" localSheetId="6">#REF!</definedName>
    <definedName name="_xk10" localSheetId="5">#REF!</definedName>
    <definedName name="_xk10">#REF!</definedName>
    <definedName name="_xk15" localSheetId="6">#REF!</definedName>
    <definedName name="_xk15" localSheetId="5">#REF!</definedName>
    <definedName name="_xk15">#REF!</definedName>
    <definedName name="_xk2" localSheetId="6">#REF!</definedName>
    <definedName name="_xk2" localSheetId="5">#REF!</definedName>
    <definedName name="_xk2">#REF!</definedName>
    <definedName name="_xk20" localSheetId="6">#REF!</definedName>
    <definedName name="_xk20" localSheetId="5">#REF!</definedName>
    <definedName name="_xk20">#REF!</definedName>
    <definedName name="_xk3" localSheetId="6">#REF!</definedName>
    <definedName name="_xk3" localSheetId="5">#REF!</definedName>
    <definedName name="_xk3">#REF!</definedName>
    <definedName name="_xk4" localSheetId="6">#REF!</definedName>
    <definedName name="_xk4" localSheetId="5">#REF!</definedName>
    <definedName name="_xk4">#REF!</definedName>
    <definedName name="_xk5" localSheetId="6">#REF!</definedName>
    <definedName name="_xk5" localSheetId="5">#REF!</definedName>
    <definedName name="_xk5">#REF!</definedName>
    <definedName name="_xk6" localSheetId="6">#REF!</definedName>
    <definedName name="_xk6" localSheetId="5">#REF!</definedName>
    <definedName name="_xk6">#REF!</definedName>
    <definedName name="_xk7" localSheetId="6">#REF!</definedName>
    <definedName name="_xk7" localSheetId="5">#REF!</definedName>
    <definedName name="_xk7">#REF!</definedName>
    <definedName name="_xk8" localSheetId="6">#REF!</definedName>
    <definedName name="_xk8" localSheetId="5">#REF!</definedName>
    <definedName name="_xk8">#REF!</definedName>
    <definedName name="_xk9" localSheetId="6">#REF!</definedName>
    <definedName name="_xk9" localSheetId="5">#REF!</definedName>
    <definedName name="_xk9">#REF!</definedName>
    <definedName name="_xm1" localSheetId="6">#REF!</definedName>
    <definedName name="_xm1" localSheetId="5">#REF!</definedName>
    <definedName name="_xm1">#REF!</definedName>
    <definedName name="_xm10" localSheetId="6">#REF!</definedName>
    <definedName name="_xm10" localSheetId="5">#REF!</definedName>
    <definedName name="_xm10">#REF!</definedName>
    <definedName name="_xm15" localSheetId="6">#REF!</definedName>
    <definedName name="_xm15" localSheetId="5">#REF!</definedName>
    <definedName name="_xm15">#REF!</definedName>
    <definedName name="_xm2" localSheetId="6">#REF!</definedName>
    <definedName name="_xm2" localSheetId="5">#REF!</definedName>
    <definedName name="_xm2">#REF!</definedName>
    <definedName name="_xm20" localSheetId="6">#REF!</definedName>
    <definedName name="_xm20" localSheetId="5">#REF!</definedName>
    <definedName name="_xm20">#REF!</definedName>
    <definedName name="_xm3" localSheetId="6">#REF!</definedName>
    <definedName name="_xm3" localSheetId="5">#REF!</definedName>
    <definedName name="_xm3">#REF!</definedName>
    <definedName name="_xm4" localSheetId="6">#REF!</definedName>
    <definedName name="_xm4" localSheetId="5">#REF!</definedName>
    <definedName name="_xm4">#REF!</definedName>
    <definedName name="_xm5" localSheetId="6">#REF!</definedName>
    <definedName name="_xm5" localSheetId="5">#REF!</definedName>
    <definedName name="_xm5">#REF!</definedName>
    <definedName name="_xm6" localSheetId="6">#REF!</definedName>
    <definedName name="_xm6" localSheetId="5">#REF!</definedName>
    <definedName name="_xm6">#REF!</definedName>
    <definedName name="_xm7" localSheetId="6">#REF!</definedName>
    <definedName name="_xm7" localSheetId="5">#REF!</definedName>
    <definedName name="_xm7">#REF!</definedName>
    <definedName name="_xm8" localSheetId="6">#REF!</definedName>
    <definedName name="_xm8" localSheetId="5">#REF!</definedName>
    <definedName name="_xm8">#REF!</definedName>
    <definedName name="_xm9" localSheetId="6">#REF!</definedName>
    <definedName name="_xm9" localSheetId="5">#REF!</definedName>
    <definedName name="_xm9">#REF!</definedName>
    <definedName name="_xn1" localSheetId="6">#REF!</definedName>
    <definedName name="_xn1" localSheetId="5">#REF!</definedName>
    <definedName name="_xn1">#REF!</definedName>
    <definedName name="_xn10" localSheetId="6">#REF!</definedName>
    <definedName name="_xn10" localSheetId="5">#REF!</definedName>
    <definedName name="_xn10">#REF!</definedName>
    <definedName name="_xn15" localSheetId="6">#REF!</definedName>
    <definedName name="_xn15" localSheetId="5">#REF!</definedName>
    <definedName name="_xn15">#REF!</definedName>
    <definedName name="_xn2" localSheetId="6">#REF!</definedName>
    <definedName name="_xn2" localSheetId="5">#REF!</definedName>
    <definedName name="_xn2">#REF!</definedName>
    <definedName name="_xn20" localSheetId="6">#REF!</definedName>
    <definedName name="_xn20" localSheetId="5">#REF!</definedName>
    <definedName name="_xn20">#REF!</definedName>
    <definedName name="_xn3" localSheetId="6">#REF!</definedName>
    <definedName name="_xn3" localSheetId="5">#REF!</definedName>
    <definedName name="_xn3">#REF!</definedName>
    <definedName name="_xn4" localSheetId="6">#REF!</definedName>
    <definedName name="_xn4" localSheetId="5">#REF!</definedName>
    <definedName name="_xn4">#REF!</definedName>
    <definedName name="_xn5" localSheetId="6">#REF!</definedName>
    <definedName name="_xn5" localSheetId="5">#REF!</definedName>
    <definedName name="_xn5">#REF!</definedName>
    <definedName name="_xn6" localSheetId="6">#REF!</definedName>
    <definedName name="_xn6" localSheetId="5">#REF!</definedName>
    <definedName name="_xn6">#REF!</definedName>
    <definedName name="_xn7" localSheetId="6">#REF!</definedName>
    <definedName name="_xn7" localSheetId="5">#REF!</definedName>
    <definedName name="_xn7">#REF!</definedName>
    <definedName name="_xn8" localSheetId="6">#REF!</definedName>
    <definedName name="_xn8" localSheetId="5">#REF!</definedName>
    <definedName name="_xn8">#REF!</definedName>
    <definedName name="_xn9" localSheetId="6">#REF!</definedName>
    <definedName name="_xn9" localSheetId="5">#REF!</definedName>
    <definedName name="_xn9">#REF!</definedName>
    <definedName name="_xo1" localSheetId="6">#REF!</definedName>
    <definedName name="_xo1" localSheetId="5">#REF!</definedName>
    <definedName name="_xo1">#REF!</definedName>
    <definedName name="_xo10" localSheetId="6">#REF!</definedName>
    <definedName name="_xo10" localSheetId="5">#REF!</definedName>
    <definedName name="_xo10">#REF!</definedName>
    <definedName name="_xo15" localSheetId="6">#REF!</definedName>
    <definedName name="_xo15" localSheetId="5">#REF!</definedName>
    <definedName name="_xo15">#REF!</definedName>
    <definedName name="_xo2" localSheetId="6">#REF!</definedName>
    <definedName name="_xo2" localSheetId="5">#REF!</definedName>
    <definedName name="_xo2">#REF!</definedName>
    <definedName name="_xo20" localSheetId="6">#REF!</definedName>
    <definedName name="_xo20" localSheetId="5">#REF!</definedName>
    <definedName name="_xo20">#REF!</definedName>
    <definedName name="_xo3" localSheetId="6">#REF!</definedName>
    <definedName name="_xo3" localSheetId="5">#REF!</definedName>
    <definedName name="_xo3">#REF!</definedName>
    <definedName name="_xo4" localSheetId="6">#REF!</definedName>
    <definedName name="_xo4" localSheetId="5">#REF!</definedName>
    <definedName name="_xo4">#REF!</definedName>
    <definedName name="_xo5" localSheetId="6">#REF!</definedName>
    <definedName name="_xo5" localSheetId="5">#REF!</definedName>
    <definedName name="_xo5">#REF!</definedName>
    <definedName name="_xo6" localSheetId="6">#REF!</definedName>
    <definedName name="_xo6" localSheetId="5">#REF!</definedName>
    <definedName name="_xo6">#REF!</definedName>
    <definedName name="_xo7" localSheetId="6">#REF!</definedName>
    <definedName name="_xo7" localSheetId="5">#REF!</definedName>
    <definedName name="_xo7">#REF!</definedName>
    <definedName name="_xo8" localSheetId="6">#REF!</definedName>
    <definedName name="_xo8" localSheetId="5">#REF!</definedName>
    <definedName name="_xo8">#REF!</definedName>
    <definedName name="_xo9" localSheetId="6">#REF!</definedName>
    <definedName name="_xo9" localSheetId="5">#REF!</definedName>
    <definedName name="_xo9">#REF!</definedName>
    <definedName name="_xp1" localSheetId="6">#REF!</definedName>
    <definedName name="_xp1" localSheetId="5">#REF!</definedName>
    <definedName name="_xp1">#REF!</definedName>
    <definedName name="_xp10" localSheetId="6">#REF!</definedName>
    <definedName name="_xp10" localSheetId="5">#REF!</definedName>
    <definedName name="_xp10">#REF!</definedName>
    <definedName name="_xp15" localSheetId="6">#REF!</definedName>
    <definedName name="_xp15" localSheetId="5">#REF!</definedName>
    <definedName name="_xp15">#REF!</definedName>
    <definedName name="_xp2" localSheetId="6">#REF!</definedName>
    <definedName name="_xp2" localSheetId="5">#REF!</definedName>
    <definedName name="_xp2">#REF!</definedName>
    <definedName name="_xp20" localSheetId="6">#REF!</definedName>
    <definedName name="_xp20" localSheetId="5">#REF!</definedName>
    <definedName name="_xp20">#REF!</definedName>
    <definedName name="_xp3" localSheetId="6">#REF!</definedName>
    <definedName name="_xp3" localSheetId="5">#REF!</definedName>
    <definedName name="_xp3">#REF!</definedName>
    <definedName name="_xp4" localSheetId="6">#REF!</definedName>
    <definedName name="_xp4" localSheetId="5">#REF!</definedName>
    <definedName name="_xp4">#REF!</definedName>
    <definedName name="_xp5" localSheetId="6">#REF!</definedName>
    <definedName name="_xp5" localSheetId="5">#REF!</definedName>
    <definedName name="_xp5">#REF!</definedName>
    <definedName name="_xp6" localSheetId="6">#REF!</definedName>
    <definedName name="_xp6" localSheetId="5">#REF!</definedName>
    <definedName name="_xp6">#REF!</definedName>
    <definedName name="_xp7" localSheetId="6">#REF!</definedName>
    <definedName name="_xp7" localSheetId="5">#REF!</definedName>
    <definedName name="_xp7">#REF!</definedName>
    <definedName name="_xp8" localSheetId="6">#REF!</definedName>
    <definedName name="_xp8" localSheetId="5">#REF!</definedName>
    <definedName name="_xp8">#REF!</definedName>
    <definedName name="_xp9" localSheetId="6">#REF!</definedName>
    <definedName name="_xp9" localSheetId="5">#REF!</definedName>
    <definedName name="_xp9">#REF!</definedName>
    <definedName name="_xq1" localSheetId="6">#REF!</definedName>
    <definedName name="_xq1" localSheetId="5">#REF!</definedName>
    <definedName name="_xq1">#REF!</definedName>
    <definedName name="_xq10" localSheetId="6">#REF!</definedName>
    <definedName name="_xq10" localSheetId="5">#REF!</definedName>
    <definedName name="_xq10">#REF!</definedName>
    <definedName name="_xq15" localSheetId="6">#REF!</definedName>
    <definedName name="_xq15" localSheetId="5">#REF!</definedName>
    <definedName name="_xq15">#REF!</definedName>
    <definedName name="_xq2" localSheetId="6">#REF!</definedName>
    <definedName name="_xq2" localSheetId="5">#REF!</definedName>
    <definedName name="_xq2">#REF!</definedName>
    <definedName name="_xq20" localSheetId="6">#REF!</definedName>
    <definedName name="_xq20" localSheetId="5">#REF!</definedName>
    <definedName name="_xq20">#REF!</definedName>
    <definedName name="_xq3" localSheetId="6">#REF!</definedName>
    <definedName name="_xq3" localSheetId="5">#REF!</definedName>
    <definedName name="_xq3">#REF!</definedName>
    <definedName name="_xq4" localSheetId="6">#REF!</definedName>
    <definedName name="_xq4" localSheetId="5">#REF!</definedName>
    <definedName name="_xq4">#REF!</definedName>
    <definedName name="_xq5" localSheetId="6">#REF!</definedName>
    <definedName name="_xq5" localSheetId="5">#REF!</definedName>
    <definedName name="_xq5">#REF!</definedName>
    <definedName name="_xq6" localSheetId="6">#REF!</definedName>
    <definedName name="_xq6" localSheetId="5">#REF!</definedName>
    <definedName name="_xq6">#REF!</definedName>
    <definedName name="_xq7" localSheetId="6">#REF!</definedName>
    <definedName name="_xq7" localSheetId="5">#REF!</definedName>
    <definedName name="_xq7">#REF!</definedName>
    <definedName name="_xq8" localSheetId="6">#REF!</definedName>
    <definedName name="_xq8" localSheetId="5">#REF!</definedName>
    <definedName name="_xq8">#REF!</definedName>
    <definedName name="_xq9" localSheetId="6">#REF!</definedName>
    <definedName name="_xq9" localSheetId="5">#REF!</definedName>
    <definedName name="_xq9">#REF!</definedName>
    <definedName name="_xr1" localSheetId="6">#REF!</definedName>
    <definedName name="_xr1" localSheetId="5">#REF!</definedName>
    <definedName name="_xr1">#REF!</definedName>
    <definedName name="_xr10" localSheetId="6">#REF!</definedName>
    <definedName name="_xr10" localSheetId="5">#REF!</definedName>
    <definedName name="_xr10">#REF!</definedName>
    <definedName name="_xr15" localSheetId="6">#REF!</definedName>
    <definedName name="_xr15" localSheetId="5">#REF!</definedName>
    <definedName name="_xr15">#REF!</definedName>
    <definedName name="_xr2" localSheetId="6">#REF!</definedName>
    <definedName name="_xr2" localSheetId="5">#REF!</definedName>
    <definedName name="_xr2">#REF!</definedName>
    <definedName name="_xr20" localSheetId="6">#REF!</definedName>
    <definedName name="_xr20" localSheetId="5">#REF!</definedName>
    <definedName name="_xr20">#REF!</definedName>
    <definedName name="_xr3" localSheetId="6">#REF!</definedName>
    <definedName name="_xr3" localSheetId="5">#REF!</definedName>
    <definedName name="_xr3">#REF!</definedName>
    <definedName name="_xr4" localSheetId="6">#REF!</definedName>
    <definedName name="_xr4" localSheetId="5">#REF!</definedName>
    <definedName name="_xr4">#REF!</definedName>
    <definedName name="_xr5" localSheetId="6">#REF!</definedName>
    <definedName name="_xr5" localSheetId="5">#REF!</definedName>
    <definedName name="_xr5">#REF!</definedName>
    <definedName name="_xr6" localSheetId="6">#REF!</definedName>
    <definedName name="_xr6" localSheetId="5">#REF!</definedName>
    <definedName name="_xr6">#REF!</definedName>
    <definedName name="_xr7" localSheetId="6">#REF!</definedName>
    <definedName name="_xr7" localSheetId="5">#REF!</definedName>
    <definedName name="_xr7">#REF!</definedName>
    <definedName name="_xr8" localSheetId="6">#REF!</definedName>
    <definedName name="_xr8" localSheetId="5">#REF!</definedName>
    <definedName name="_xr8">#REF!</definedName>
    <definedName name="_xr9" localSheetId="6">#REF!</definedName>
    <definedName name="_xr9" localSheetId="5">#REF!</definedName>
    <definedName name="_xr9">#REF!</definedName>
    <definedName name="aes.11" localSheetId="6">#REF!</definedName>
    <definedName name="aes.11" localSheetId="5">#REF!</definedName>
    <definedName name="aes.11">#REF!</definedName>
    <definedName name="aes.13" localSheetId="6">#REF!</definedName>
    <definedName name="aes.13" localSheetId="5">#REF!</definedName>
    <definedName name="aes.13">#REF!</definedName>
    <definedName name="aes.14" localSheetId="6">#REF!</definedName>
    <definedName name="aes.14" localSheetId="5">#REF!</definedName>
    <definedName name="aes.14">#REF!</definedName>
    <definedName name="ajr.1" localSheetId="6">#REF!</definedName>
    <definedName name="ajr.1" localSheetId="5">#REF!</definedName>
    <definedName name="ajr.1">#REF!</definedName>
    <definedName name="ajra.1" localSheetId="6">#REF!</definedName>
    <definedName name="ajra.1" localSheetId="5">#REF!</definedName>
    <definedName name="ajra.1">#REF!</definedName>
    <definedName name="ams.11" localSheetId="6">#REF!</definedName>
    <definedName name="ams.11" localSheetId="5">#REF!</definedName>
    <definedName name="ams.11">#REF!</definedName>
    <definedName name="ams.13" localSheetId="6">#REF!</definedName>
    <definedName name="ams.13" localSheetId="5">#REF!</definedName>
    <definedName name="ams.13">#REF!</definedName>
    <definedName name="ams.14" localSheetId="6">#REF!</definedName>
    <definedName name="ams.14" localSheetId="5">#REF!</definedName>
    <definedName name="ams.14">#REF!</definedName>
    <definedName name="b2.17" localSheetId="6">#REF!</definedName>
    <definedName name="b2.17" localSheetId="5">#REF!</definedName>
    <definedName name="b2.17">#REF!</definedName>
    <definedName name="b2.18" localSheetId="6">#REF!</definedName>
    <definedName name="b2.18" localSheetId="5">#REF!</definedName>
    <definedName name="b2.18">#REF!</definedName>
    <definedName name="bs.1" localSheetId="6">#REF!</definedName>
    <definedName name="bs.1" localSheetId="5">#REF!</definedName>
    <definedName name="bs.1">#REF!</definedName>
    <definedName name="bs.10" localSheetId="6">#REF!</definedName>
    <definedName name="bs.10" localSheetId="5">#REF!</definedName>
    <definedName name="bs.10">#REF!</definedName>
    <definedName name="bs.11" localSheetId="6">#REF!</definedName>
    <definedName name="bs.11" localSheetId="5">#REF!</definedName>
    <definedName name="bs.11">#REF!</definedName>
    <definedName name="bs.12" localSheetId="6">#REF!</definedName>
    <definedName name="bs.12" localSheetId="5">#REF!</definedName>
    <definedName name="bs.12">#REF!</definedName>
    <definedName name="bs.13" localSheetId="6">#REF!</definedName>
    <definedName name="bs.13" localSheetId="5">#REF!</definedName>
    <definedName name="bs.13">#REF!</definedName>
    <definedName name="bs.14" localSheetId="6">#REF!</definedName>
    <definedName name="bs.14" localSheetId="5">#REF!</definedName>
    <definedName name="bs.14">#REF!</definedName>
    <definedName name="bs.15" localSheetId="6">#REF!</definedName>
    <definedName name="bs.15" localSheetId="5">#REF!</definedName>
    <definedName name="bs.15">#REF!</definedName>
    <definedName name="bs.16" localSheetId="6">#REF!</definedName>
    <definedName name="bs.16" localSheetId="5">#REF!</definedName>
    <definedName name="bs.16">#REF!</definedName>
    <definedName name="bs.17" localSheetId="6">#REF!</definedName>
    <definedName name="bs.17" localSheetId="5">#REF!</definedName>
    <definedName name="bs.17">#REF!</definedName>
    <definedName name="bs.18" localSheetId="6">#REF!</definedName>
    <definedName name="bs.18" localSheetId="5">#REF!</definedName>
    <definedName name="bs.18">#REF!</definedName>
    <definedName name="bs.19" localSheetId="6">#REF!</definedName>
    <definedName name="bs.19" localSheetId="5">#REF!</definedName>
    <definedName name="bs.19">#REF!</definedName>
    <definedName name="bs.2" localSheetId="6">#REF!</definedName>
    <definedName name="bs.2" localSheetId="5">#REF!</definedName>
    <definedName name="bs.2">#REF!</definedName>
    <definedName name="bs.20" localSheetId="6">#REF!</definedName>
    <definedName name="bs.20" localSheetId="5">#REF!</definedName>
    <definedName name="bs.20">#REF!</definedName>
    <definedName name="bs.21" localSheetId="6">#REF!</definedName>
    <definedName name="bs.21" localSheetId="5">#REF!</definedName>
    <definedName name="bs.21">#REF!</definedName>
    <definedName name="bs.22" localSheetId="6">#REF!</definedName>
    <definedName name="bs.22" localSheetId="5">#REF!</definedName>
    <definedName name="bs.22">#REF!</definedName>
    <definedName name="bs.23" localSheetId="6">#REF!</definedName>
    <definedName name="bs.23" localSheetId="5">#REF!</definedName>
    <definedName name="bs.23">#REF!</definedName>
    <definedName name="bs.24" localSheetId="6">#REF!</definedName>
    <definedName name="bs.24" localSheetId="5">#REF!</definedName>
    <definedName name="bs.24">#REF!</definedName>
    <definedName name="bs.25" localSheetId="6">#REF!</definedName>
    <definedName name="bs.25" localSheetId="5">#REF!</definedName>
    <definedName name="bs.25">#REF!</definedName>
    <definedName name="bs.3" localSheetId="6">#REF!</definedName>
    <definedName name="bs.3" localSheetId="5">#REF!</definedName>
    <definedName name="bs.3">#REF!</definedName>
    <definedName name="bs.4" localSheetId="6">#REF!</definedName>
    <definedName name="bs.4" localSheetId="5">#REF!</definedName>
    <definedName name="bs.4">#REF!</definedName>
    <definedName name="bs.5" localSheetId="6">#REF!</definedName>
    <definedName name="bs.5" localSheetId="5">#REF!</definedName>
    <definedName name="bs.5">#REF!</definedName>
    <definedName name="bs.6" localSheetId="6">#REF!</definedName>
    <definedName name="bs.6" localSheetId="5">#REF!</definedName>
    <definedName name="bs.6">#REF!</definedName>
    <definedName name="bs.7" localSheetId="6">#REF!</definedName>
    <definedName name="bs.7" localSheetId="5">#REF!</definedName>
    <definedName name="bs.7">#REF!</definedName>
    <definedName name="bs.8" localSheetId="6">#REF!</definedName>
    <definedName name="bs.8" localSheetId="5">#REF!</definedName>
    <definedName name="bs.8">#REF!</definedName>
    <definedName name="bs.9" localSheetId="6">#REF!</definedName>
    <definedName name="bs.9" localSheetId="5">#REF!</definedName>
    <definedName name="bs.9">#REF!</definedName>
    <definedName name="bs30.1" localSheetId="6">#REF!</definedName>
    <definedName name="bs30.1" localSheetId="5">#REF!</definedName>
    <definedName name="bs30.1">#REF!</definedName>
    <definedName name="bs30.10" localSheetId="6">#REF!</definedName>
    <definedName name="bs30.10" localSheetId="5">#REF!</definedName>
    <definedName name="bs30.10">#REF!</definedName>
    <definedName name="bs30.11" localSheetId="6">#REF!</definedName>
    <definedName name="bs30.11" localSheetId="5">#REF!</definedName>
    <definedName name="bs30.11">#REF!</definedName>
    <definedName name="bs30.12" localSheetId="6">#REF!</definedName>
    <definedName name="bs30.12" localSheetId="5">#REF!</definedName>
    <definedName name="bs30.12">#REF!</definedName>
    <definedName name="bs30.13" localSheetId="6">#REF!</definedName>
    <definedName name="bs30.13" localSheetId="5">#REF!</definedName>
    <definedName name="bs30.13">#REF!</definedName>
    <definedName name="bs30.14" localSheetId="6">#REF!</definedName>
    <definedName name="bs30.14" localSheetId="5">#REF!</definedName>
    <definedName name="bs30.14">#REF!</definedName>
    <definedName name="bs30.15" localSheetId="6">#REF!</definedName>
    <definedName name="bs30.15" localSheetId="5">#REF!</definedName>
    <definedName name="bs30.15">#REF!</definedName>
    <definedName name="bs30.16" localSheetId="6">#REF!</definedName>
    <definedName name="bs30.16" localSheetId="5">#REF!</definedName>
    <definedName name="bs30.16">#REF!</definedName>
    <definedName name="bs30.17" localSheetId="6">#REF!</definedName>
    <definedName name="bs30.17" localSheetId="5">#REF!</definedName>
    <definedName name="bs30.17">#REF!</definedName>
    <definedName name="bs30.18" localSheetId="6">#REF!</definedName>
    <definedName name="bs30.18" localSheetId="5">#REF!</definedName>
    <definedName name="bs30.18">#REF!</definedName>
    <definedName name="bs30.19" localSheetId="6">#REF!</definedName>
    <definedName name="bs30.19" localSheetId="5">#REF!</definedName>
    <definedName name="bs30.19">#REF!</definedName>
    <definedName name="bs30.2" localSheetId="6">#REF!</definedName>
    <definedName name="bs30.2" localSheetId="5">#REF!</definedName>
    <definedName name="bs30.2">#REF!</definedName>
    <definedName name="bs30.20" localSheetId="6">#REF!</definedName>
    <definedName name="bs30.20" localSheetId="5">#REF!</definedName>
    <definedName name="bs30.20">#REF!</definedName>
    <definedName name="bs30.21" localSheetId="6">#REF!</definedName>
    <definedName name="bs30.21" localSheetId="5">#REF!</definedName>
    <definedName name="bs30.21">#REF!</definedName>
    <definedName name="bs30.22" localSheetId="6">#REF!</definedName>
    <definedName name="bs30.22" localSheetId="5">#REF!</definedName>
    <definedName name="bs30.22">#REF!</definedName>
    <definedName name="bs30.23" localSheetId="6">#REF!</definedName>
    <definedName name="bs30.23" localSheetId="5">#REF!</definedName>
    <definedName name="bs30.23">#REF!</definedName>
    <definedName name="bs30.24" localSheetId="6">#REF!</definedName>
    <definedName name="bs30.24" localSheetId="5">#REF!</definedName>
    <definedName name="bs30.24">#REF!</definedName>
    <definedName name="bs30.25" localSheetId="6">#REF!</definedName>
    <definedName name="bs30.25" localSheetId="5">#REF!</definedName>
    <definedName name="bs30.25">#REF!</definedName>
    <definedName name="bs30.3" localSheetId="6">#REF!</definedName>
    <definedName name="bs30.3" localSheetId="5">#REF!</definedName>
    <definedName name="bs30.3">#REF!</definedName>
    <definedName name="bs30.4" localSheetId="6">#REF!</definedName>
    <definedName name="bs30.4" localSheetId="5">#REF!</definedName>
    <definedName name="bs30.4">#REF!</definedName>
    <definedName name="bs30.5" localSheetId="6">#REF!</definedName>
    <definedName name="bs30.5" localSheetId="5">#REF!</definedName>
    <definedName name="bs30.5">#REF!</definedName>
    <definedName name="bs30.6" localSheetId="6">#REF!</definedName>
    <definedName name="bs30.6" localSheetId="5">#REF!</definedName>
    <definedName name="bs30.6">#REF!</definedName>
    <definedName name="bs30.7" localSheetId="6">#REF!</definedName>
    <definedName name="bs30.7" localSheetId="5">#REF!</definedName>
    <definedName name="bs30.7">#REF!</definedName>
    <definedName name="bs30.8" localSheetId="6">#REF!</definedName>
    <definedName name="bs30.8" localSheetId="5">#REF!</definedName>
    <definedName name="bs30.8">#REF!</definedName>
    <definedName name="bs30.9" localSheetId="6">#REF!</definedName>
    <definedName name="bs30.9" localSheetId="5">#REF!</definedName>
    <definedName name="bs30.9">#REF!</definedName>
    <definedName name="bs55.1" localSheetId="6">#REF!</definedName>
    <definedName name="bs55.1" localSheetId="5">#REF!</definedName>
    <definedName name="bs55.1">#REF!</definedName>
    <definedName name="bs55.10" localSheetId="6">#REF!</definedName>
    <definedName name="bs55.10" localSheetId="5">#REF!</definedName>
    <definedName name="bs55.10">#REF!</definedName>
    <definedName name="bs55.11" localSheetId="6">#REF!</definedName>
    <definedName name="bs55.11" localSheetId="5">#REF!</definedName>
    <definedName name="bs55.11">#REF!</definedName>
    <definedName name="bs55.12" localSheetId="6">#REF!</definedName>
    <definedName name="bs55.12" localSheetId="5">#REF!</definedName>
    <definedName name="bs55.12">#REF!</definedName>
    <definedName name="bs55.13" localSheetId="6">#REF!</definedName>
    <definedName name="bs55.13" localSheetId="5">#REF!</definedName>
    <definedName name="bs55.13">#REF!</definedName>
    <definedName name="bs55.14" localSheetId="6">#REF!</definedName>
    <definedName name="bs55.14" localSheetId="5">#REF!</definedName>
    <definedName name="bs55.14">#REF!</definedName>
    <definedName name="bs55.15" localSheetId="6">#REF!</definedName>
    <definedName name="bs55.15" localSheetId="5">#REF!</definedName>
    <definedName name="bs55.15">#REF!</definedName>
    <definedName name="bs55.16" localSheetId="6">#REF!</definedName>
    <definedName name="bs55.16" localSheetId="5">#REF!</definedName>
    <definedName name="bs55.16">#REF!</definedName>
    <definedName name="bs55.17" localSheetId="6">#REF!</definedName>
    <definedName name="bs55.17" localSheetId="5">#REF!</definedName>
    <definedName name="bs55.17">#REF!</definedName>
    <definedName name="bs55.18" localSheetId="6">#REF!</definedName>
    <definedName name="bs55.18" localSheetId="5">#REF!</definedName>
    <definedName name="bs55.18">#REF!</definedName>
    <definedName name="bs55.19" localSheetId="6">#REF!</definedName>
    <definedName name="bs55.19" localSheetId="5">#REF!</definedName>
    <definedName name="bs55.19">#REF!</definedName>
    <definedName name="bs55.2" localSheetId="6">#REF!</definedName>
    <definedName name="bs55.2" localSheetId="5">#REF!</definedName>
    <definedName name="bs55.2">#REF!</definedName>
    <definedName name="bs55.20" localSheetId="6">#REF!</definedName>
    <definedName name="bs55.20" localSheetId="5">#REF!</definedName>
    <definedName name="bs55.20">#REF!</definedName>
    <definedName name="bs55.21" localSheetId="6">#REF!</definedName>
    <definedName name="bs55.21" localSheetId="5">#REF!</definedName>
    <definedName name="bs55.21">#REF!</definedName>
    <definedName name="bs55.22" localSheetId="6">#REF!</definedName>
    <definedName name="bs55.22" localSheetId="5">#REF!</definedName>
    <definedName name="bs55.22">#REF!</definedName>
    <definedName name="bs55.23" localSheetId="6">#REF!</definedName>
    <definedName name="bs55.23" localSheetId="5">#REF!</definedName>
    <definedName name="bs55.23">#REF!</definedName>
    <definedName name="bs55.24" localSheetId="6">#REF!</definedName>
    <definedName name="bs55.24" localSheetId="5">#REF!</definedName>
    <definedName name="bs55.24">#REF!</definedName>
    <definedName name="bs55.25" localSheetId="6">#REF!</definedName>
    <definedName name="bs55.25" localSheetId="5">#REF!</definedName>
    <definedName name="bs55.25">#REF!</definedName>
    <definedName name="bs55.3" localSheetId="6">#REF!</definedName>
    <definedName name="bs55.3" localSheetId="5">#REF!</definedName>
    <definedName name="bs55.3">#REF!</definedName>
    <definedName name="bs55.4" localSheetId="6">#REF!</definedName>
    <definedName name="bs55.4" localSheetId="5">#REF!</definedName>
    <definedName name="bs55.4">#REF!</definedName>
    <definedName name="bs55.5" localSheetId="6">#REF!</definedName>
    <definedName name="bs55.5" localSheetId="5">#REF!</definedName>
    <definedName name="bs55.5">#REF!</definedName>
    <definedName name="bs55.6" localSheetId="6">#REF!</definedName>
    <definedName name="bs55.6" localSheetId="5">#REF!</definedName>
    <definedName name="bs55.6">#REF!</definedName>
    <definedName name="bs55.7" localSheetId="6">#REF!</definedName>
    <definedName name="bs55.7" localSheetId="5">#REF!</definedName>
    <definedName name="bs55.7">#REF!</definedName>
    <definedName name="bs55.8" localSheetId="6">#REF!</definedName>
    <definedName name="bs55.8" localSheetId="5">#REF!</definedName>
    <definedName name="bs55.8">#REF!</definedName>
    <definedName name="bs55.9" localSheetId="6">#REF!</definedName>
    <definedName name="bs55.9" localSheetId="5">#REF!</definedName>
    <definedName name="bs55.9">#REF!</definedName>
    <definedName name="Levy" localSheetId="6">#REF!</definedName>
    <definedName name="Levy" localSheetId="5">#REF!</definedName>
    <definedName name="Levy">#REF!</definedName>
    <definedName name="ms.1" localSheetId="6">#REF!</definedName>
    <definedName name="ms.1" localSheetId="5">#REF!</definedName>
    <definedName name="ms.1">#REF!</definedName>
    <definedName name="ms.10" localSheetId="6">#REF!</definedName>
    <definedName name="ms.10" localSheetId="5">#REF!</definedName>
    <definedName name="ms.10">#REF!</definedName>
    <definedName name="ms.11" localSheetId="6">#REF!</definedName>
    <definedName name="ms.11" localSheetId="5">#REF!</definedName>
    <definedName name="ms.11">#REF!</definedName>
    <definedName name="ms.12" localSheetId="6">#REF!</definedName>
    <definedName name="ms.12" localSheetId="5">#REF!</definedName>
    <definedName name="ms.12">#REF!</definedName>
    <definedName name="ms.13" localSheetId="6">#REF!</definedName>
    <definedName name="ms.13" localSheetId="5">#REF!</definedName>
    <definedName name="ms.13">#REF!</definedName>
    <definedName name="ms.14" localSheetId="6">#REF!</definedName>
    <definedName name="ms.14" localSheetId="5">#REF!</definedName>
    <definedName name="ms.14">#REF!</definedName>
    <definedName name="ms.15" localSheetId="6">#REF!</definedName>
    <definedName name="ms.15" localSheetId="5">#REF!</definedName>
    <definedName name="ms.15">#REF!</definedName>
    <definedName name="ms.16" localSheetId="6">#REF!</definedName>
    <definedName name="ms.16" localSheetId="5">#REF!</definedName>
    <definedName name="ms.16">#REF!</definedName>
    <definedName name="ms.17" localSheetId="6">#REF!</definedName>
    <definedName name="ms.17" localSheetId="5">#REF!</definedName>
    <definedName name="ms.17">#REF!</definedName>
    <definedName name="ms.18" localSheetId="6">#REF!</definedName>
    <definedName name="ms.18" localSheetId="5">#REF!</definedName>
    <definedName name="ms.18">#REF!</definedName>
    <definedName name="ms.19" localSheetId="6">#REF!</definedName>
    <definedName name="ms.19" localSheetId="5">#REF!</definedName>
    <definedName name="ms.19">#REF!</definedName>
    <definedName name="ms.2" localSheetId="6">#REF!</definedName>
    <definedName name="ms.2" localSheetId="5">#REF!</definedName>
    <definedName name="ms.2">#REF!</definedName>
    <definedName name="ms.20" localSheetId="6">#REF!</definedName>
    <definedName name="ms.20" localSheetId="5">#REF!</definedName>
    <definedName name="ms.20">#REF!</definedName>
    <definedName name="ms.21" localSheetId="6">#REF!</definedName>
    <definedName name="ms.21" localSheetId="5">#REF!</definedName>
    <definedName name="ms.21">#REF!</definedName>
    <definedName name="ms.22" localSheetId="6">#REF!</definedName>
    <definedName name="ms.22" localSheetId="5">#REF!</definedName>
    <definedName name="ms.22">#REF!</definedName>
    <definedName name="ms.23" localSheetId="6">#REF!</definedName>
    <definedName name="ms.23" localSheetId="5">#REF!</definedName>
    <definedName name="ms.23">#REF!</definedName>
    <definedName name="ms.24" localSheetId="6">#REF!</definedName>
    <definedName name="ms.24" localSheetId="5">#REF!</definedName>
    <definedName name="ms.24">#REF!</definedName>
    <definedName name="ms.25" localSheetId="6">#REF!</definedName>
    <definedName name="ms.25" localSheetId="5">#REF!</definedName>
    <definedName name="ms.25">#REF!</definedName>
    <definedName name="ms.3" localSheetId="6">#REF!</definedName>
    <definedName name="ms.3" localSheetId="5">#REF!</definedName>
    <definedName name="ms.3">#REF!</definedName>
    <definedName name="ms.4" localSheetId="6">#REF!</definedName>
    <definedName name="ms.4" localSheetId="5">#REF!</definedName>
    <definedName name="ms.4">#REF!</definedName>
    <definedName name="ms.5" localSheetId="6">#REF!</definedName>
    <definedName name="ms.5" localSheetId="5">#REF!</definedName>
    <definedName name="ms.5">#REF!</definedName>
    <definedName name="ms.6" localSheetId="6">#REF!</definedName>
    <definedName name="ms.6" localSheetId="5">#REF!</definedName>
    <definedName name="ms.6">#REF!</definedName>
    <definedName name="ms.7" localSheetId="6">#REF!</definedName>
    <definedName name="ms.7" localSheetId="5">#REF!</definedName>
    <definedName name="ms.7">#REF!</definedName>
    <definedName name="ms.8" localSheetId="6">#REF!</definedName>
    <definedName name="ms.8" localSheetId="5">#REF!</definedName>
    <definedName name="ms.8">#REF!</definedName>
    <definedName name="ms.9" localSheetId="6">#REF!</definedName>
    <definedName name="ms.9" localSheetId="5">#REF!</definedName>
    <definedName name="ms.9">#REF!</definedName>
    <definedName name="ms45.1" localSheetId="6">#REF!</definedName>
    <definedName name="ms45.1" localSheetId="5">#REF!</definedName>
    <definedName name="ms45.1">#REF!</definedName>
    <definedName name="ms45.10" localSheetId="6">#REF!</definedName>
    <definedName name="ms45.10" localSheetId="5">#REF!</definedName>
    <definedName name="ms45.10">#REF!</definedName>
    <definedName name="ms45.11" localSheetId="6">#REF!</definedName>
    <definedName name="ms45.11" localSheetId="5">#REF!</definedName>
    <definedName name="ms45.11">#REF!</definedName>
    <definedName name="ms45.12" localSheetId="6">#REF!</definedName>
    <definedName name="ms45.12" localSheetId="5">#REF!</definedName>
    <definedName name="ms45.12">#REF!</definedName>
    <definedName name="ms45.13" localSheetId="6">#REF!</definedName>
    <definedName name="ms45.13" localSheetId="5">#REF!</definedName>
    <definedName name="ms45.13">#REF!</definedName>
    <definedName name="ms45.14" localSheetId="6">#REF!</definedName>
    <definedName name="ms45.14" localSheetId="5">#REF!</definedName>
    <definedName name="ms45.14">#REF!</definedName>
    <definedName name="ms45.15" localSheetId="6">#REF!</definedName>
    <definedName name="ms45.15" localSheetId="5">#REF!</definedName>
    <definedName name="ms45.15">#REF!</definedName>
    <definedName name="ms45.16" localSheetId="6">#REF!</definedName>
    <definedName name="ms45.16" localSheetId="5">#REF!</definedName>
    <definedName name="ms45.16">#REF!</definedName>
    <definedName name="ms45.17" localSheetId="6">#REF!</definedName>
    <definedName name="ms45.17" localSheetId="5">#REF!</definedName>
    <definedName name="ms45.17">#REF!</definedName>
    <definedName name="ms45.18" localSheetId="6">#REF!</definedName>
    <definedName name="ms45.18" localSheetId="5">#REF!</definedName>
    <definedName name="ms45.18">#REF!</definedName>
    <definedName name="ms45.19" localSheetId="6">#REF!</definedName>
    <definedName name="ms45.19" localSheetId="5">#REF!</definedName>
    <definedName name="ms45.19">#REF!</definedName>
    <definedName name="ms45.2" localSheetId="6">#REF!</definedName>
    <definedName name="ms45.2" localSheetId="5">#REF!</definedName>
    <definedName name="ms45.2">#REF!</definedName>
    <definedName name="ms45.20" localSheetId="6">#REF!</definedName>
    <definedName name="ms45.20" localSheetId="5">#REF!</definedName>
    <definedName name="ms45.20">#REF!</definedName>
    <definedName name="ms45.21" localSheetId="6">#REF!</definedName>
    <definedName name="ms45.21" localSheetId="5">#REF!</definedName>
    <definedName name="ms45.21">#REF!</definedName>
    <definedName name="ms45.22" localSheetId="6">#REF!</definedName>
    <definedName name="ms45.22" localSheetId="5">#REF!</definedName>
    <definedName name="ms45.22">#REF!</definedName>
    <definedName name="ms45.23" localSheetId="6">#REF!</definedName>
    <definedName name="ms45.23" localSheetId="5">#REF!</definedName>
    <definedName name="ms45.23">#REF!</definedName>
    <definedName name="ms45.24" localSheetId="6">#REF!</definedName>
    <definedName name="ms45.24" localSheetId="5">#REF!</definedName>
    <definedName name="ms45.24">#REF!</definedName>
    <definedName name="ms45.25" localSheetId="6">#REF!</definedName>
    <definedName name="ms45.25" localSheetId="5">#REF!</definedName>
    <definedName name="ms45.25">#REF!</definedName>
    <definedName name="ms45.3" localSheetId="6">#REF!</definedName>
    <definedName name="ms45.3" localSheetId="5">#REF!</definedName>
    <definedName name="ms45.3">#REF!</definedName>
    <definedName name="ms45.4" localSheetId="6">#REF!</definedName>
    <definedName name="ms45.4" localSheetId="5">#REF!</definedName>
    <definedName name="ms45.4">#REF!</definedName>
    <definedName name="ms45.5" localSheetId="6">#REF!</definedName>
    <definedName name="ms45.5" localSheetId="5">#REF!</definedName>
    <definedName name="ms45.5">#REF!</definedName>
    <definedName name="ms45.6" localSheetId="6">#REF!</definedName>
    <definedName name="ms45.6" localSheetId="5">#REF!</definedName>
    <definedName name="ms45.6">#REF!</definedName>
    <definedName name="ms45.7" localSheetId="6">#REF!</definedName>
    <definedName name="ms45.7" localSheetId="5">#REF!</definedName>
    <definedName name="ms45.7">#REF!</definedName>
    <definedName name="ms45.8" localSheetId="6">#REF!</definedName>
    <definedName name="ms45.8" localSheetId="5">#REF!</definedName>
    <definedName name="ms45.8">#REF!</definedName>
    <definedName name="ms45.9" localSheetId="6">#REF!</definedName>
    <definedName name="ms45.9" localSheetId="5">#REF!</definedName>
    <definedName name="ms45.9">#REF!</definedName>
    <definedName name="Percent" localSheetId="6">#REF!</definedName>
    <definedName name="Percent" localSheetId="5">#REF!</definedName>
    <definedName name="Percent">#REF!</definedName>
    <definedName name="_xlnm.Print_Area" localSheetId="2">'6-5'!$A$1:$N$44</definedName>
    <definedName name="_xlnm.Print_Area" localSheetId="6">Calculations!$A$5:$J$44</definedName>
    <definedName name="_xlnm.Print_Area" localSheetId="0">'DIY Budget'!$A$5:$J$42</definedName>
    <definedName name="_xlnm.Print_Area" localSheetId="3">'Scenario 3 Project A'!$A$1:$J$39</definedName>
    <definedName name="xd0" localSheetId="6">#REF!</definedName>
    <definedName name="xd0" localSheetId="5">#REF!</definedName>
    <definedName name="xd0">#REF!</definedName>
    <definedName name="xe0" localSheetId="6">#REF!</definedName>
    <definedName name="xe0" localSheetId="5">#REF!</definedName>
    <definedName name="xe0">#REF!</definedName>
    <definedName name="xf0" localSheetId="6">#REF!</definedName>
    <definedName name="xf0" localSheetId="5">#REF!</definedName>
    <definedName name="xf0">#REF!</definedName>
    <definedName name="xg0" localSheetId="6">#REF!</definedName>
    <definedName name="xg0" localSheetId="5">#REF!</definedName>
    <definedName name="xg0">#REF!</definedName>
    <definedName name="xh0" localSheetId="6">#REF!</definedName>
    <definedName name="xh0" localSheetId="5">#REF!</definedName>
    <definedName name="xh0">#REF!</definedName>
    <definedName name="xi0" localSheetId="6">#REF!</definedName>
    <definedName name="xi0" localSheetId="5">#REF!</definedName>
    <definedName name="xi0">#REF!</definedName>
    <definedName name="xj0" localSheetId="6">#REF!</definedName>
    <definedName name="xj0" localSheetId="5">#REF!</definedName>
    <definedName name="xj0">#REF!</definedName>
    <definedName name="xk0" localSheetId="6">#REF!</definedName>
    <definedName name="xk0" localSheetId="5">#REF!</definedName>
    <definedName name="xk0">#REF!</definedName>
    <definedName name="xl0" localSheetId="6">#REF!</definedName>
    <definedName name="xl0" localSheetId="5">#REF!</definedName>
    <definedName name="xl0">#REF!</definedName>
    <definedName name="xm0" localSheetId="6">#REF!</definedName>
    <definedName name="xm0" localSheetId="5">#REF!</definedName>
    <definedName name="xm0">#REF!</definedName>
    <definedName name="xn0" localSheetId="6">#REF!</definedName>
    <definedName name="xn0" localSheetId="5">#REF!</definedName>
    <definedName name="xn0">#REF!</definedName>
    <definedName name="xo0" localSheetId="6">#REF!</definedName>
    <definedName name="xo0" localSheetId="5">#REF!</definedName>
    <definedName name="xo0">#REF!</definedName>
    <definedName name="xp0" localSheetId="6">#REF!</definedName>
    <definedName name="xp0" localSheetId="5">#REF!</definedName>
    <definedName name="xp0">#REF!</definedName>
    <definedName name="xq0" localSheetId="6">#REF!</definedName>
    <definedName name="xq0" localSheetId="5">#REF!</definedName>
    <definedName name="xq0">#REF!</definedName>
    <definedName name="xr0" localSheetId="6">#REF!</definedName>
    <definedName name="xr0" localSheetId="5">#REF!</definedName>
    <definedName name="xr0">#REF!</definedName>
    <definedName name="xr8\" localSheetId="6">#REF!</definedName>
    <definedName name="xr8\" localSheetId="5">#REF!</definedName>
    <definedName name="xr8\">#REF!</definedName>
    <definedName name="zaes.11" localSheetId="6">#REF!</definedName>
    <definedName name="zaes.11" localSheetId="5">#REF!</definedName>
    <definedName name="zaes.11">#REF!</definedName>
    <definedName name="zaes.13" localSheetId="6">#REF!</definedName>
    <definedName name="zaes.13" localSheetId="5">#REF!</definedName>
    <definedName name="zaes.13">#REF!</definedName>
    <definedName name="zaes.14" localSheetId="6">#REF!</definedName>
    <definedName name="zaes.14" localSheetId="5">#REF!</definedName>
    <definedName name="zaes.14">#REF!</definedName>
    <definedName name="zahs.11" localSheetId="6">#REF!</definedName>
    <definedName name="zahs.11" localSheetId="5">#REF!</definedName>
    <definedName name="zahs.11">#REF!</definedName>
    <definedName name="zahs.13" localSheetId="6">#REF!</definedName>
    <definedName name="zahs.13" localSheetId="5">#REF!</definedName>
    <definedName name="zahs.13">#REF!</definedName>
    <definedName name="zahs.14" localSheetId="6">#REF!</definedName>
    <definedName name="zahs.14" localSheetId="5">#REF!</definedName>
    <definedName name="zahs.14">#REF!</definedName>
    <definedName name="zdc.1" localSheetId="6">#REF!</definedName>
    <definedName name="zdc.1" localSheetId="5">#REF!</definedName>
    <definedName name="zdc.1">#REF!</definedName>
    <definedName name="zdc.10" localSheetId="6">#REF!</definedName>
    <definedName name="zdc.10" localSheetId="5">#REF!</definedName>
    <definedName name="zdc.10">#REF!</definedName>
    <definedName name="zdc.2" localSheetId="6">#REF!</definedName>
    <definedName name="zdc.2" localSheetId="5">#REF!</definedName>
    <definedName name="zdc.2">#REF!</definedName>
    <definedName name="zdc.3" localSheetId="6">#REF!</definedName>
    <definedName name="zdc.3" localSheetId="5">#REF!</definedName>
    <definedName name="zdc.3">#REF!</definedName>
    <definedName name="zdc.4" localSheetId="6">#REF!</definedName>
    <definedName name="zdc.4" localSheetId="5">#REF!</definedName>
    <definedName name="zdc.4">#REF!</definedName>
    <definedName name="zdc.5" localSheetId="6">#REF!</definedName>
    <definedName name="zdc.5" localSheetId="5">#REF!</definedName>
    <definedName name="zdc.5">#REF!</definedName>
    <definedName name="zdc.6" localSheetId="6">#REF!</definedName>
    <definedName name="zdc.6" localSheetId="5">#REF!</definedName>
    <definedName name="zdc.6">#REF!</definedName>
    <definedName name="zdc.7" localSheetId="6">#REF!</definedName>
    <definedName name="zdc.7" localSheetId="5">#REF!</definedName>
    <definedName name="zdc.7">#REF!</definedName>
    <definedName name="zdc.8" localSheetId="6">#REF!</definedName>
    <definedName name="zdc.8" localSheetId="5">#REF!</definedName>
    <definedName name="zdc.8">#REF!</definedName>
    <definedName name="zdc.9" localSheetId="6">#REF!</definedName>
    <definedName name="zdc.9" localSheetId="5">#REF!</definedName>
    <definedName name="zdc.9">#REF!</definedName>
    <definedName name="zes.1" localSheetId="6">#REF!</definedName>
    <definedName name="zes.1" localSheetId="5">#REF!</definedName>
    <definedName name="zes.1">#REF!</definedName>
    <definedName name="zes.10" localSheetId="6">#REF!</definedName>
    <definedName name="zes.10" localSheetId="5">#REF!</definedName>
    <definedName name="zes.10">#REF!</definedName>
    <definedName name="zes.11" localSheetId="6">#REF!</definedName>
    <definedName name="zes.11" localSheetId="5">#REF!</definedName>
    <definedName name="zes.11">#REF!</definedName>
    <definedName name="zes.12" localSheetId="6">#REF!</definedName>
    <definedName name="zes.12" localSheetId="5">#REF!</definedName>
    <definedName name="zes.12">#REF!</definedName>
    <definedName name="zes.13" localSheetId="6">#REF!</definedName>
    <definedName name="zes.13" localSheetId="5">#REF!</definedName>
    <definedName name="zes.13">#REF!</definedName>
    <definedName name="zes.14" localSheetId="6">#REF!</definedName>
    <definedName name="zes.14" localSheetId="5">#REF!</definedName>
    <definedName name="zes.14">#REF!</definedName>
    <definedName name="zes.15" localSheetId="6">#REF!</definedName>
    <definedName name="zes.15" localSheetId="5">#REF!</definedName>
    <definedName name="zes.15">#REF!</definedName>
    <definedName name="zes.2" localSheetId="6">#REF!</definedName>
    <definedName name="zes.2" localSheetId="5">#REF!</definedName>
    <definedName name="zes.2">#REF!</definedName>
    <definedName name="zes.3" localSheetId="6">#REF!</definedName>
    <definedName name="zes.3" localSheetId="5">#REF!</definedName>
    <definedName name="zes.3">#REF!</definedName>
    <definedName name="zes.4" localSheetId="6">#REF!</definedName>
    <definedName name="zes.4" localSheetId="5">#REF!</definedName>
    <definedName name="zes.4">#REF!</definedName>
    <definedName name="zes.5" localSheetId="6">#REF!</definedName>
    <definedName name="zes.5" localSheetId="5">#REF!</definedName>
    <definedName name="zes.5">#REF!</definedName>
    <definedName name="zes.6" localSheetId="6">#REF!</definedName>
    <definedName name="zes.6" localSheetId="5">#REF!</definedName>
    <definedName name="zes.6">#REF!</definedName>
    <definedName name="zes.7" localSheetId="6">#REF!</definedName>
    <definedName name="zes.7" localSheetId="5">#REF!</definedName>
    <definedName name="zes.7">#REF!</definedName>
    <definedName name="zes.8" localSheetId="6">#REF!</definedName>
    <definedName name="zes.8" localSheetId="5">#REF!</definedName>
    <definedName name="zes.8">#REF!</definedName>
    <definedName name="zes.9" localSheetId="6">#REF!</definedName>
    <definedName name="zes.9" localSheetId="5">#REF!</definedName>
    <definedName name="zes.9">#REF!</definedName>
    <definedName name="zes1" localSheetId="6">#REF!</definedName>
    <definedName name="zes1" localSheetId="5">#REF!</definedName>
    <definedName name="zes1">#REF!</definedName>
    <definedName name="zes10" localSheetId="6">#REF!</definedName>
    <definedName name="zes10" localSheetId="5">#REF!</definedName>
    <definedName name="zes10">#REF!</definedName>
    <definedName name="zes2" localSheetId="6">#REF!</definedName>
    <definedName name="zes2" localSheetId="5">#REF!</definedName>
    <definedName name="zes2">#REF!</definedName>
    <definedName name="zes3" localSheetId="6">#REF!</definedName>
    <definedName name="zes3" localSheetId="5">#REF!</definedName>
    <definedName name="zes3">#REF!</definedName>
    <definedName name="zes4" localSheetId="6">#REF!</definedName>
    <definedName name="zes4" localSheetId="5">#REF!</definedName>
    <definedName name="zes4">#REF!</definedName>
    <definedName name="zes5" localSheetId="6">#REF!</definedName>
    <definedName name="zes5" localSheetId="5">#REF!</definedName>
    <definedName name="zes5">#REF!</definedName>
    <definedName name="zes6" localSheetId="6">#REF!</definedName>
    <definedName name="zes6" localSheetId="5">#REF!</definedName>
    <definedName name="zes6">#REF!</definedName>
    <definedName name="zes7" localSheetId="6">#REF!</definedName>
    <definedName name="zes7" localSheetId="5">#REF!</definedName>
    <definedName name="zes7">#REF!</definedName>
    <definedName name="zes8" localSheetId="6">#REF!</definedName>
    <definedName name="zes8" localSheetId="5">#REF!</definedName>
    <definedName name="zes8">#REF!</definedName>
    <definedName name="zes9" localSheetId="6">#REF!</definedName>
    <definedName name="zes9" localSheetId="5">#REF!</definedName>
    <definedName name="zes9">#REF!</definedName>
    <definedName name="zhs.1" localSheetId="6">#REF!</definedName>
    <definedName name="zhs.1" localSheetId="5">#REF!</definedName>
    <definedName name="zhs.1">#REF!</definedName>
    <definedName name="zhs.10" localSheetId="6">#REF!</definedName>
    <definedName name="zhs.10" localSheetId="5">#REF!</definedName>
    <definedName name="zhs.10">#REF!</definedName>
    <definedName name="zhs.12" localSheetId="6">#REF!</definedName>
    <definedName name="zhs.12" localSheetId="5">#REF!</definedName>
    <definedName name="zhs.12">#REF!</definedName>
    <definedName name="zhs.13" localSheetId="6">#REF!</definedName>
    <definedName name="zhs.13" localSheetId="5">#REF!</definedName>
    <definedName name="zhs.13">#REF!</definedName>
    <definedName name="zhs.14" localSheetId="6">#REF!</definedName>
    <definedName name="zhs.14" localSheetId="5">#REF!</definedName>
    <definedName name="zhs.14">#REF!</definedName>
    <definedName name="zhs.15" localSheetId="6">#REF!</definedName>
    <definedName name="zhs.15" localSheetId="5">#REF!</definedName>
    <definedName name="zhs.15">#REF!</definedName>
    <definedName name="zhs.2" localSheetId="6">#REF!</definedName>
    <definedName name="zhs.2" localSheetId="5">#REF!</definedName>
    <definedName name="zhs.2">#REF!</definedName>
    <definedName name="zhs.3" localSheetId="6">#REF!</definedName>
    <definedName name="zhs.3" localSheetId="5">#REF!</definedName>
    <definedName name="zhs.3">#REF!</definedName>
    <definedName name="zhs.4" localSheetId="6">#REF!</definedName>
    <definedName name="zhs.4" localSheetId="5">#REF!</definedName>
    <definedName name="zhs.4">#REF!</definedName>
    <definedName name="zhs.5" localSheetId="6">#REF!</definedName>
    <definedName name="zhs.5" localSheetId="5">#REF!</definedName>
    <definedName name="zhs.5">#REF!</definedName>
    <definedName name="zhs.6" localSheetId="6">#REF!</definedName>
    <definedName name="zhs.6" localSheetId="5">#REF!</definedName>
    <definedName name="zhs.6">#REF!</definedName>
    <definedName name="zhs.7" localSheetId="6">#REF!</definedName>
    <definedName name="zhs.7" localSheetId="5">#REF!</definedName>
    <definedName name="zhs.7">#REF!</definedName>
    <definedName name="zhs.8" localSheetId="6">#REF!</definedName>
    <definedName name="zhs.8" localSheetId="5">#REF!</definedName>
    <definedName name="zhs.8">#REF!</definedName>
    <definedName name="zhs.9" localSheetId="6">#REF!</definedName>
    <definedName name="zhs.9" localSheetId="5">#REF!</definedName>
    <definedName name="zhs.9">#REF!</definedName>
    <definedName name="zhs1" localSheetId="6">#REF!</definedName>
    <definedName name="zhs1" localSheetId="5">#REF!</definedName>
    <definedName name="zhs1">#REF!</definedName>
    <definedName name="zhs11" localSheetId="6">#REF!</definedName>
    <definedName name="zhs11" localSheetId="5">#REF!</definedName>
    <definedName name="zhs11">#REF!</definedName>
    <definedName name="zhs2" localSheetId="6">#REF!</definedName>
    <definedName name="zhs2" localSheetId="5">#REF!</definedName>
    <definedName name="zhs2">#REF!</definedName>
    <definedName name="zhsa.1" localSheetId="6">#REF!</definedName>
    <definedName name="zhsa.1" localSheetId="5">#REF!</definedName>
    <definedName name="zhsa.1">#REF!</definedName>
    <definedName name="zhsa.10" localSheetId="6">#REF!</definedName>
    <definedName name="zhsa.10" localSheetId="5">#REF!</definedName>
    <definedName name="zhsa.10">#REF!</definedName>
    <definedName name="zhsa.12" localSheetId="6">#REF!</definedName>
    <definedName name="zhsa.12" localSheetId="5">#REF!</definedName>
    <definedName name="zhsa.12">#REF!</definedName>
    <definedName name="zhsa.15" localSheetId="6">#REF!</definedName>
    <definedName name="zhsa.15" localSheetId="5">#REF!</definedName>
    <definedName name="zhsa.15">#REF!</definedName>
    <definedName name="zhsa.2" localSheetId="6">#REF!</definedName>
    <definedName name="zhsa.2" localSheetId="5">#REF!</definedName>
    <definedName name="zhsa.2">#REF!</definedName>
    <definedName name="zhsa.3" localSheetId="6">#REF!</definedName>
    <definedName name="zhsa.3" localSheetId="5">#REF!</definedName>
    <definedName name="zhsa.3">#REF!</definedName>
    <definedName name="zhsa.4" localSheetId="6">#REF!</definedName>
    <definedName name="zhsa.4" localSheetId="5">#REF!</definedName>
    <definedName name="zhsa.4">#REF!</definedName>
    <definedName name="zhsa.5" localSheetId="6">#REF!</definedName>
    <definedName name="zhsa.5" localSheetId="5">#REF!</definedName>
    <definedName name="zhsa.5">#REF!</definedName>
    <definedName name="zhsa.6" localSheetId="6">#REF!</definedName>
    <definedName name="zhsa.6" localSheetId="5">#REF!</definedName>
    <definedName name="zhsa.6">#REF!</definedName>
    <definedName name="zhsa.7" localSheetId="6">#REF!</definedName>
    <definedName name="zhsa.7" localSheetId="5">#REF!</definedName>
    <definedName name="zhsa.7">#REF!</definedName>
    <definedName name="zhsa.8" localSheetId="6">#REF!</definedName>
    <definedName name="zhsa.8" localSheetId="5">#REF!</definedName>
    <definedName name="zhsa.8">#REF!</definedName>
    <definedName name="zhsa.9" localSheetId="6">#REF!</definedName>
    <definedName name="zhsa.9" localSheetId="5">#REF!</definedName>
    <definedName name="zhsa.9">#REF!</definedName>
    <definedName name="zj.1" localSheetId="6">#REF!</definedName>
    <definedName name="zj.1" localSheetId="5">#REF!</definedName>
    <definedName name="zj.1">#REF!</definedName>
    <definedName name="zj.10" localSheetId="6">#REF!</definedName>
    <definedName name="zj.10" localSheetId="5">#REF!</definedName>
    <definedName name="zj.10">#REF!</definedName>
    <definedName name="zj.11" localSheetId="6">#REF!</definedName>
    <definedName name="zj.11" localSheetId="5">#REF!</definedName>
    <definedName name="zj.11">#REF!</definedName>
    <definedName name="zj.12" localSheetId="6">#REF!</definedName>
    <definedName name="zj.12" localSheetId="5">#REF!</definedName>
    <definedName name="zj.12">#REF!</definedName>
    <definedName name="zj.13" localSheetId="6">#REF!</definedName>
    <definedName name="zj.13" localSheetId="5">#REF!</definedName>
    <definedName name="zj.13">#REF!</definedName>
    <definedName name="zj.14" localSheetId="6">#REF!</definedName>
    <definedName name="zj.14" localSheetId="5">#REF!</definedName>
    <definedName name="zj.14">#REF!</definedName>
    <definedName name="zj.15" localSheetId="6">#REF!</definedName>
    <definedName name="zj.15" localSheetId="5">#REF!</definedName>
    <definedName name="zj.15">#REF!</definedName>
    <definedName name="zj.2" localSheetId="6">#REF!</definedName>
    <definedName name="zj.2" localSheetId="5">#REF!</definedName>
    <definedName name="zj.2">#REF!</definedName>
    <definedName name="zj.3" localSheetId="6">#REF!</definedName>
    <definedName name="zj.3" localSheetId="5">#REF!</definedName>
    <definedName name="zj.3">#REF!</definedName>
    <definedName name="zj.4" localSheetId="6">#REF!</definedName>
    <definedName name="zj.4" localSheetId="5">#REF!</definedName>
    <definedName name="zj.4">#REF!</definedName>
    <definedName name="zj.5" localSheetId="6">#REF!</definedName>
    <definedName name="zj.5" localSheetId="5">#REF!</definedName>
    <definedName name="zj.5">#REF!</definedName>
    <definedName name="zj.6" localSheetId="6">#REF!</definedName>
    <definedName name="zj.6" localSheetId="5">#REF!</definedName>
    <definedName name="zj.6">#REF!</definedName>
    <definedName name="zj.7" localSheetId="6">#REF!</definedName>
    <definedName name="zj.7" localSheetId="5">#REF!</definedName>
    <definedName name="zj.7">#REF!</definedName>
    <definedName name="zj.8" localSheetId="6">#REF!</definedName>
    <definedName name="zj.8" localSheetId="5">#REF!</definedName>
    <definedName name="zj.8">#REF!</definedName>
    <definedName name="zj.9" localSheetId="6">#REF!</definedName>
    <definedName name="zj.9" localSheetId="5">#REF!</definedName>
    <definedName name="zj.9">#REF!</definedName>
    <definedName name="zja.1" localSheetId="6">#REF!</definedName>
    <definedName name="zja.1" localSheetId="5">#REF!</definedName>
    <definedName name="zja.1">#REF!</definedName>
    <definedName name="zja.10" localSheetId="6">#REF!</definedName>
    <definedName name="zja.10" localSheetId="5">#REF!</definedName>
    <definedName name="zja.10">#REF!</definedName>
    <definedName name="zja.12" localSheetId="6">#REF!</definedName>
    <definedName name="zja.12" localSheetId="5">#REF!</definedName>
    <definedName name="zja.12">#REF!</definedName>
    <definedName name="zja.15" localSheetId="6">#REF!</definedName>
    <definedName name="zja.15" localSheetId="5">#REF!</definedName>
    <definedName name="zja.15">#REF!</definedName>
    <definedName name="zja.2" localSheetId="6">#REF!</definedName>
    <definedName name="zja.2" localSheetId="5">#REF!</definedName>
    <definedName name="zja.2">#REF!</definedName>
    <definedName name="zja.3" localSheetId="6">#REF!</definedName>
    <definedName name="zja.3" localSheetId="5">#REF!</definedName>
    <definedName name="zja.3">#REF!</definedName>
    <definedName name="zja.4" localSheetId="6">#REF!</definedName>
    <definedName name="zja.4" localSheetId="5">#REF!</definedName>
    <definedName name="zja.4">#REF!</definedName>
    <definedName name="zja.5" localSheetId="6">#REF!</definedName>
    <definedName name="zja.5" localSheetId="5">#REF!</definedName>
    <definedName name="zja.5">#REF!</definedName>
    <definedName name="zja.6" localSheetId="6">#REF!</definedName>
    <definedName name="zja.6" localSheetId="5">#REF!</definedName>
    <definedName name="zja.6">#REF!</definedName>
    <definedName name="zja.7" localSheetId="6">#REF!</definedName>
    <definedName name="zja.7" localSheetId="5">#REF!</definedName>
    <definedName name="zja.7">#REF!</definedName>
    <definedName name="zja.8" localSheetId="6">#REF!</definedName>
    <definedName name="zja.8" localSheetId="5">#REF!</definedName>
    <definedName name="zja.8">#REF!</definedName>
    <definedName name="zja.9" localSheetId="6">#REF!</definedName>
    <definedName name="zja.9" localSheetId="5">#REF!</definedName>
    <definedName name="zja.9">#REF!</definedName>
    <definedName name="zjr.1" localSheetId="6">#REF!</definedName>
    <definedName name="zjr.1" localSheetId="5">#REF!</definedName>
    <definedName name="zjr.1">#REF!</definedName>
    <definedName name="zjra.1" localSheetId="6">#REF!</definedName>
    <definedName name="zjra.1" localSheetId="5">#REF!</definedName>
    <definedName name="zjra.1">#REF!</definedName>
    <definedName name="zjra.10" localSheetId="6">#REF!</definedName>
    <definedName name="zjra.10" localSheetId="5">#REF!</definedName>
    <definedName name="zjra.10">#REF!</definedName>
    <definedName name="zjra.11" localSheetId="6">#REF!</definedName>
    <definedName name="zjra.11" localSheetId="5">#REF!</definedName>
    <definedName name="zjra.11">#REF!</definedName>
    <definedName name="zjra.12" localSheetId="6">#REF!</definedName>
    <definedName name="zjra.12" localSheetId="5">#REF!</definedName>
    <definedName name="zjra.12">#REF!</definedName>
    <definedName name="zjra.13" localSheetId="6">#REF!</definedName>
    <definedName name="zjra.13" localSheetId="5">#REF!</definedName>
    <definedName name="zjra.13">#REF!</definedName>
    <definedName name="zjra.14" localSheetId="6">#REF!</definedName>
    <definedName name="zjra.14" localSheetId="5">#REF!</definedName>
    <definedName name="zjra.14">#REF!</definedName>
    <definedName name="zjra.15" localSheetId="6">#REF!</definedName>
    <definedName name="zjra.15" localSheetId="5">#REF!</definedName>
    <definedName name="zjra.15">#REF!</definedName>
    <definedName name="zjra.2" localSheetId="6">#REF!</definedName>
    <definedName name="zjra.2" localSheetId="5">#REF!</definedName>
    <definedName name="zjra.2">#REF!</definedName>
    <definedName name="zjra.3" localSheetId="6">#REF!</definedName>
    <definedName name="zjra.3" localSheetId="5">#REF!</definedName>
    <definedName name="zjra.3">#REF!</definedName>
    <definedName name="zjra.4" localSheetId="6">#REF!</definedName>
    <definedName name="zjra.4" localSheetId="5">#REF!</definedName>
    <definedName name="zjra.4">#REF!</definedName>
    <definedName name="zjra.5" localSheetId="6">#REF!</definedName>
    <definedName name="zjra.5" localSheetId="5">#REF!</definedName>
    <definedName name="zjra.5">#REF!</definedName>
    <definedName name="zjra.6" localSheetId="6">#REF!</definedName>
    <definedName name="zjra.6" localSheetId="5">#REF!</definedName>
    <definedName name="zjra.6">#REF!</definedName>
    <definedName name="zjra.7" localSheetId="6">#REF!</definedName>
    <definedName name="zjra.7" localSheetId="5">#REF!</definedName>
    <definedName name="zjra.7">#REF!</definedName>
    <definedName name="zjra.8" localSheetId="6">#REF!</definedName>
    <definedName name="zjra.8" localSheetId="5">#REF!</definedName>
    <definedName name="zjra.8">#REF!</definedName>
    <definedName name="zjra.9" localSheetId="6">#REF!</definedName>
    <definedName name="zjra.9" localSheetId="5">#REF!</definedName>
    <definedName name="zjra.9">#REF!</definedName>
    <definedName name="zms.1" localSheetId="6">#REF!</definedName>
    <definedName name="zms.1" localSheetId="5">#REF!</definedName>
    <definedName name="zms.1">#REF!</definedName>
    <definedName name="zms.10" localSheetId="6">#REF!</definedName>
    <definedName name="zms.10" localSheetId="5">#REF!</definedName>
    <definedName name="zms.10">#REF!</definedName>
    <definedName name="zms.11" localSheetId="6">#REF!</definedName>
    <definedName name="zms.11" localSheetId="5">#REF!</definedName>
    <definedName name="zms.11">#REF!</definedName>
    <definedName name="zms.12" localSheetId="6">#REF!</definedName>
    <definedName name="zms.12" localSheetId="5">#REF!</definedName>
    <definedName name="zms.12">#REF!</definedName>
    <definedName name="zms.13" localSheetId="6">#REF!</definedName>
    <definedName name="zms.13" localSheetId="5">#REF!</definedName>
    <definedName name="zms.13">#REF!</definedName>
    <definedName name="zms.14" localSheetId="6">#REF!</definedName>
    <definedName name="zms.14" localSheetId="5">#REF!</definedName>
    <definedName name="zms.14">#REF!</definedName>
    <definedName name="zms.15" localSheetId="6">#REF!</definedName>
    <definedName name="zms.15" localSheetId="5">#REF!</definedName>
    <definedName name="zms.15">#REF!</definedName>
    <definedName name="zms.2" localSheetId="6">#REF!</definedName>
    <definedName name="zms.2" localSheetId="5">#REF!</definedName>
    <definedName name="zms.2">#REF!</definedName>
    <definedName name="zms.3" localSheetId="6">#REF!</definedName>
    <definedName name="zms.3" localSheetId="5">#REF!</definedName>
    <definedName name="zms.3">#REF!</definedName>
    <definedName name="zms.4" localSheetId="6">#REF!</definedName>
    <definedName name="zms.4" localSheetId="5">#REF!</definedName>
    <definedName name="zms.4">#REF!</definedName>
    <definedName name="zms.5" localSheetId="6">#REF!</definedName>
    <definedName name="zms.5" localSheetId="5">#REF!</definedName>
    <definedName name="zms.5">#REF!</definedName>
    <definedName name="zms.6" localSheetId="6">#REF!</definedName>
    <definedName name="zms.6" localSheetId="5">#REF!</definedName>
    <definedName name="zms.6">#REF!</definedName>
    <definedName name="zms.7" localSheetId="6">#REF!</definedName>
    <definedName name="zms.7" localSheetId="5">#REF!</definedName>
    <definedName name="zms.7">#REF!</definedName>
    <definedName name="zms.8" localSheetId="6">#REF!</definedName>
    <definedName name="zms.8" localSheetId="5">#REF!</definedName>
    <definedName name="zms.8">#REF!</definedName>
    <definedName name="zms.9" localSheetId="6">#REF!</definedName>
    <definedName name="zms.9" localSheetId="5">#REF!</definedName>
    <definedName name="zms.9">#REF!</definedName>
    <definedName name="zms1" localSheetId="6">#REF!</definedName>
    <definedName name="zms1" localSheetId="5">#REF!</definedName>
    <definedName name="zms1">#REF!</definedName>
    <definedName name="zmsa.1" localSheetId="6">#REF!</definedName>
    <definedName name="zmsa.1" localSheetId="5">#REF!</definedName>
    <definedName name="zmsa.1">#REF!</definedName>
    <definedName name="zmsa.10" localSheetId="6">#REF!</definedName>
    <definedName name="zmsa.10" localSheetId="5">#REF!</definedName>
    <definedName name="zmsa.10">#REF!</definedName>
    <definedName name="zmsa.12" localSheetId="6">#REF!</definedName>
    <definedName name="zmsa.12" localSheetId="5">#REF!</definedName>
    <definedName name="zmsa.12">#REF!</definedName>
    <definedName name="zmsa.15" localSheetId="6">#REF!</definedName>
    <definedName name="zmsa.15" localSheetId="5">#REF!</definedName>
    <definedName name="zmsa.15">#REF!</definedName>
    <definedName name="zmsa.2" localSheetId="6">#REF!</definedName>
    <definedName name="zmsa.2" localSheetId="5">#REF!</definedName>
    <definedName name="zmsa.2">#REF!</definedName>
    <definedName name="zmsa.3" localSheetId="6">#REF!</definedName>
    <definedName name="zmsa.3" localSheetId="5">#REF!</definedName>
    <definedName name="zmsa.3">#REF!</definedName>
    <definedName name="zmsa.4" localSheetId="6">#REF!</definedName>
    <definedName name="zmsa.4" localSheetId="5">#REF!</definedName>
    <definedName name="zmsa.4">#REF!</definedName>
    <definedName name="zmsa.5" localSheetId="6">#REF!</definedName>
    <definedName name="zmsa.5" localSheetId="5">#REF!</definedName>
    <definedName name="zmsa.5">#REF!</definedName>
    <definedName name="zmsa.6" localSheetId="6">#REF!</definedName>
    <definedName name="zmsa.6" localSheetId="5">#REF!</definedName>
    <definedName name="zmsa.6">#REF!</definedName>
    <definedName name="zmsa.7" localSheetId="6">#REF!</definedName>
    <definedName name="zmsa.7" localSheetId="5">#REF!</definedName>
    <definedName name="zmsa.7">#REF!</definedName>
    <definedName name="zmsa.8" localSheetId="6">#REF!</definedName>
    <definedName name="zmsa.8" localSheetId="5">#REF!</definedName>
    <definedName name="zmsa.8">#REF!</definedName>
    <definedName name="zmsa.9" localSheetId="6">#REF!</definedName>
    <definedName name="zmsa.9" localSheetId="5">#REF!</definedName>
    <definedName name="zmsa.9">#REF!</definedName>
  </definedNames>
  <calcPr calcId="145621"/>
</workbook>
</file>

<file path=xl/calcChain.xml><?xml version="1.0" encoding="utf-8"?>
<calcChain xmlns="http://schemas.openxmlformats.org/spreadsheetml/2006/main">
  <c r="B21" i="8" l="1"/>
  <c r="I8" i="6" l="1"/>
  <c r="G8" i="6"/>
  <c r="E8" i="6"/>
  <c r="C8" i="6"/>
  <c r="A8" i="6"/>
  <c r="J24" i="8" l="1"/>
  <c r="H24" i="8"/>
  <c r="F24" i="8"/>
  <c r="D13" i="8" l="1"/>
  <c r="F13" i="8" s="1"/>
  <c r="B34" i="5" l="1"/>
  <c r="J13" i="5"/>
  <c r="H13" i="5"/>
  <c r="F13" i="5"/>
  <c r="D13" i="5"/>
  <c r="B12" i="5"/>
  <c r="D24" i="8" l="1"/>
  <c r="B24" i="8"/>
  <c r="I5" i="6"/>
  <c r="G5" i="6"/>
  <c r="E5" i="6"/>
  <c r="C5" i="6"/>
  <c r="D30" i="8"/>
  <c r="D29" i="8"/>
  <c r="D11" i="8" l="1"/>
  <c r="F11" i="8" s="1"/>
  <c r="B115" i="8"/>
  <c r="D115" i="8" s="1"/>
  <c r="F115" i="8" s="1"/>
  <c r="H115" i="8" s="1"/>
  <c r="J115" i="8" s="1"/>
  <c r="B98" i="8"/>
  <c r="D96" i="8"/>
  <c r="D98" i="8" s="1"/>
  <c r="E33" i="7"/>
  <c r="H31" i="7"/>
  <c r="H33" i="7" s="1"/>
  <c r="I10" i="6"/>
  <c r="G10" i="6"/>
  <c r="E10" i="6"/>
  <c r="C10" i="6"/>
  <c r="H11" i="8" l="1"/>
  <c r="J11" i="8" s="1"/>
  <c r="D102" i="8"/>
  <c r="D99" i="8"/>
  <c r="F96" i="8"/>
  <c r="H37" i="7"/>
  <c r="H34" i="7"/>
  <c r="K31" i="7"/>
  <c r="F98" i="8" l="1"/>
  <c r="H96" i="8"/>
  <c r="K33" i="7"/>
  <c r="M31" i="7"/>
  <c r="F102" i="8" l="1"/>
  <c r="F99" i="8"/>
  <c r="H98" i="8"/>
  <c r="J96" i="8"/>
  <c r="J98" i="8" s="1"/>
  <c r="K37" i="7"/>
  <c r="K34" i="7"/>
  <c r="M33" i="7"/>
  <c r="O31" i="7"/>
  <c r="O33" i="7" s="1"/>
  <c r="H102" i="8" l="1"/>
  <c r="H99" i="8"/>
  <c r="J102" i="8"/>
  <c r="J99" i="8"/>
  <c r="M37" i="7"/>
  <c r="M34" i="7"/>
  <c r="O37" i="7"/>
  <c r="O34" i="7"/>
  <c r="N25" i="7"/>
  <c r="O25" i="7" s="1"/>
  <c r="M25" i="7"/>
  <c r="A10" i="6"/>
  <c r="E13" i="6"/>
  <c r="B113" i="5"/>
  <c r="C13" i="6"/>
  <c r="D113" i="5"/>
  <c r="F113" i="5" s="1"/>
  <c r="G13" i="6" s="1"/>
  <c r="I12" i="6"/>
  <c r="G12" i="6"/>
  <c r="E12" i="6"/>
  <c r="C12" i="6"/>
  <c r="A12" i="6"/>
  <c r="B96" i="5"/>
  <c r="D94" i="5"/>
  <c r="D96" i="5" s="1"/>
  <c r="B15" i="5" l="1"/>
  <c r="H113" i="5"/>
  <c r="I13" i="6" s="1"/>
  <c r="D100" i="5"/>
  <c r="D97" i="5"/>
  <c r="F94" i="5"/>
  <c r="J113" i="5" l="1"/>
  <c r="F96" i="5"/>
  <c r="H94" i="5"/>
  <c r="H96" i="5" s="1"/>
  <c r="H100" i="5" l="1"/>
  <c r="H97" i="5"/>
  <c r="F100" i="5"/>
  <c r="F97" i="5"/>
  <c r="J94" i="5"/>
  <c r="J96" i="5" s="1"/>
  <c r="J97" i="5" s="1"/>
  <c r="J100" i="5" l="1"/>
  <c r="I15" i="6" l="1"/>
  <c r="G15" i="6"/>
  <c r="E15" i="6"/>
  <c r="C15" i="6"/>
  <c r="A15" i="6"/>
  <c r="A13" i="6"/>
  <c r="I14" i="6" l="1"/>
  <c r="G14" i="6"/>
  <c r="E14" i="6"/>
  <c r="C14" i="6"/>
  <c r="E8" i="7"/>
  <c r="E9" i="7" s="1"/>
  <c r="K8" i="7"/>
  <c r="J8" i="7"/>
  <c r="H8" i="7"/>
  <c r="G8" i="7"/>
  <c r="A14" i="6"/>
  <c r="D19" i="7"/>
  <c r="D18" i="7"/>
  <c r="J18" i="7" l="1"/>
  <c r="H18" i="7"/>
  <c r="K18" i="7"/>
  <c r="G18" i="7"/>
  <c r="D8" i="7"/>
  <c r="E18" i="7" l="1"/>
  <c r="E27" i="7" s="1"/>
  <c r="D9" i="7"/>
  <c r="K26" i="7"/>
  <c r="K27" i="7"/>
  <c r="J26" i="7"/>
  <c r="J27" i="7"/>
  <c r="G26" i="7"/>
  <c r="G27" i="7"/>
  <c r="H26" i="7"/>
  <c r="H27" i="7"/>
  <c r="E26" i="7" l="1"/>
  <c r="E19" i="7"/>
  <c r="D25" i="5" l="1"/>
  <c r="F25" i="5" s="1"/>
  <c r="H25" i="5" s="1"/>
  <c r="J25" i="5" s="1"/>
  <c r="B29" i="5"/>
  <c r="B37" i="5" s="1"/>
  <c r="J23" i="5"/>
  <c r="H23" i="5"/>
  <c r="F23" i="5"/>
  <c r="D23" i="5"/>
  <c r="D21" i="5" l="1"/>
  <c r="D29" i="5" s="1"/>
  <c r="D9" i="1"/>
  <c r="F21" i="5" l="1"/>
  <c r="F29" i="5" s="1"/>
  <c r="D37" i="5"/>
  <c r="B15" i="1"/>
  <c r="B22" i="1" s="1"/>
  <c r="B12" i="1"/>
  <c r="H22" i="3"/>
  <c r="N15" i="3"/>
  <c r="N22" i="3" s="1"/>
  <c r="L15" i="3"/>
  <c r="L22" i="3" s="1"/>
  <c r="J15" i="3"/>
  <c r="J22" i="3" s="1"/>
  <c r="H15" i="3"/>
  <c r="F15" i="3"/>
  <c r="F22" i="3" s="1"/>
  <c r="D15" i="3"/>
  <c r="D22" i="3" s="1"/>
  <c r="B15" i="3"/>
  <c r="B22" i="3" s="1"/>
  <c r="B25" i="3" s="1"/>
  <c r="B28" i="3" s="1"/>
  <c r="B31" i="3" s="1"/>
  <c r="N12" i="3"/>
  <c r="L12" i="3"/>
  <c r="L25" i="3" s="1"/>
  <c r="L28" i="3" s="1"/>
  <c r="L31" i="3" s="1"/>
  <c r="J12" i="3"/>
  <c r="J25" i="3" s="1"/>
  <c r="J28" i="3" s="1"/>
  <c r="J31" i="3" s="1"/>
  <c r="H12" i="3"/>
  <c r="F12" i="3"/>
  <c r="D12" i="3"/>
  <c r="D25" i="3" s="1"/>
  <c r="D28" i="3" s="1"/>
  <c r="D31" i="3" s="1"/>
  <c r="B12" i="3"/>
  <c r="H21" i="5" l="1"/>
  <c r="H29" i="5" s="1"/>
  <c r="F37" i="5"/>
  <c r="H25" i="3"/>
  <c r="H28" i="3" s="1"/>
  <c r="H31" i="3" s="1"/>
  <c r="B25" i="1"/>
  <c r="B28" i="1" s="1"/>
  <c r="B31" i="1" s="1"/>
  <c r="N25" i="3"/>
  <c r="N28" i="3" s="1"/>
  <c r="N31" i="3" s="1"/>
  <c r="F25" i="3"/>
  <c r="F28" i="3" s="1"/>
  <c r="F31" i="3" s="1"/>
  <c r="D19" i="1"/>
  <c r="F19" i="1" s="1"/>
  <c r="H19" i="1" s="1"/>
  <c r="J19" i="1" s="1"/>
  <c r="J17" i="1"/>
  <c r="H17" i="1"/>
  <c r="F17" i="1"/>
  <c r="D17" i="1"/>
  <c r="D15" i="1"/>
  <c r="F11" i="1"/>
  <c r="H11" i="1" s="1"/>
  <c r="J11" i="1" s="1"/>
  <c r="F10" i="1"/>
  <c r="H10" i="1" s="1"/>
  <c r="J10" i="1" s="1"/>
  <c r="F9" i="1"/>
  <c r="H9" i="1" s="1"/>
  <c r="J9" i="1" s="1"/>
  <c r="D8" i="1"/>
  <c r="J21" i="5" l="1"/>
  <c r="J29" i="5" s="1"/>
  <c r="J37" i="5" s="1"/>
  <c r="H37" i="5"/>
  <c r="D22" i="1"/>
  <c r="F15" i="1" s="1"/>
  <c r="F22" i="1" s="1"/>
  <c r="H15" i="1" s="1"/>
  <c r="H22" i="1" s="1"/>
  <c r="J15" i="1" s="1"/>
  <c r="D12" i="1"/>
  <c r="D25" i="1" s="1"/>
  <c r="F8" i="1"/>
  <c r="J22" i="1"/>
  <c r="D27" i="1"/>
  <c r="D28" i="1" l="1"/>
  <c r="F27" i="1" s="1"/>
  <c r="F12" i="1"/>
  <c r="F25" i="1" s="1"/>
  <c r="H8" i="1"/>
  <c r="D31" i="1" l="1"/>
  <c r="F28" i="1"/>
  <c r="F31" i="1" s="1"/>
  <c r="J8" i="1"/>
  <c r="J12" i="1" s="1"/>
  <c r="J25" i="1" s="1"/>
  <c r="H12" i="1"/>
  <c r="H25" i="1" s="1"/>
  <c r="H27" i="1" l="1"/>
  <c r="H28" i="1" s="1"/>
  <c r="H31" i="1" l="1"/>
  <c r="J27" i="1"/>
  <c r="J28" i="1" s="1"/>
  <c r="J31" i="1" s="1"/>
  <c r="B32" i="5" l="1"/>
  <c r="A18" i="6" s="1"/>
  <c r="B35" i="5" l="1"/>
  <c r="D34" i="5" s="1"/>
  <c r="A17" i="6"/>
  <c r="B40" i="5" l="1"/>
  <c r="A19" i="6" s="1"/>
  <c r="A20" i="6" l="1"/>
  <c r="B17" i="8"/>
  <c r="B20" i="8" s="1"/>
  <c r="B25" i="8" s="1"/>
  <c r="B26" i="8" s="1"/>
  <c r="D14" i="8" l="1"/>
  <c r="B34" i="8"/>
  <c r="A11" i="6" s="1"/>
  <c r="B33" i="8"/>
  <c r="A9" i="6" s="1"/>
  <c r="D17" i="8" l="1"/>
  <c r="D20" i="8" l="1"/>
  <c r="D21" i="8" s="1"/>
  <c r="D12" i="5" s="1"/>
  <c r="D15" i="5" l="1"/>
  <c r="D32" i="5" s="1"/>
  <c r="C18" i="6" s="1"/>
  <c r="C6" i="6"/>
  <c r="D25" i="8"/>
  <c r="D26" i="8" s="1"/>
  <c r="D35" i="5" l="1"/>
  <c r="D40" i="5" s="1"/>
  <c r="C17" i="6"/>
  <c r="D33" i="8"/>
  <c r="C9" i="6" s="1"/>
  <c r="D34" i="8"/>
  <c r="C11" i="6" s="1"/>
  <c r="F17" i="8"/>
  <c r="F34" i="5" l="1"/>
  <c r="C20" i="6"/>
  <c r="C19" i="6"/>
  <c r="F20" i="8"/>
  <c r="F21" i="8" s="1"/>
  <c r="F12" i="5" l="1"/>
  <c r="E6" i="6"/>
  <c r="F25" i="8"/>
  <c r="F26" i="8" s="1"/>
  <c r="F34" i="8" l="1"/>
  <c r="E11" i="6" s="1"/>
  <c r="F33" i="8"/>
  <c r="E9" i="6" s="1"/>
  <c r="F14" i="8"/>
  <c r="H17" i="8"/>
  <c r="F15" i="5"/>
  <c r="F32" i="5" s="1"/>
  <c r="F35" i="5" l="1"/>
  <c r="E17" i="6"/>
  <c r="E18" i="6"/>
  <c r="H20" i="8"/>
  <c r="H21" i="8" s="1"/>
  <c r="H12" i="5" l="1"/>
  <c r="G6" i="6"/>
  <c r="H25" i="8"/>
  <c r="H26" i="8" s="1"/>
  <c r="F40" i="5"/>
  <c r="H34" i="5"/>
  <c r="E19" i="6" l="1"/>
  <c r="E20" i="6"/>
  <c r="I19" i="6"/>
  <c r="H33" i="8"/>
  <c r="G9" i="6" s="1"/>
  <c r="H34" i="8"/>
  <c r="G11" i="6" s="1"/>
  <c r="J17" i="8"/>
  <c r="J20" i="8" s="1"/>
  <c r="J21" i="8" s="1"/>
  <c r="H15" i="5"/>
  <c r="H32" i="5" s="1"/>
  <c r="J12" i="5" l="1"/>
  <c r="J15" i="5" s="1"/>
  <c r="J32" i="5" s="1"/>
  <c r="I6" i="6"/>
  <c r="G18" i="6"/>
  <c r="G17" i="6"/>
  <c r="H35" i="5"/>
  <c r="J25" i="8"/>
  <c r="J26" i="8" s="1"/>
  <c r="J34" i="8" l="1"/>
  <c r="I11" i="6" s="1"/>
  <c r="J33" i="8"/>
  <c r="I9" i="6" s="1"/>
  <c r="H40" i="5"/>
  <c r="J34" i="5"/>
  <c r="J35" i="5" s="1"/>
  <c r="J40" i="5" s="1"/>
  <c r="I20" i="6" s="1"/>
  <c r="I18" i="6"/>
  <c r="I17" i="6"/>
  <c r="G19" i="6" l="1"/>
  <c r="G20" i="6"/>
</calcChain>
</file>

<file path=xl/comments1.xml><?xml version="1.0" encoding="utf-8"?>
<comments xmlns="http://schemas.openxmlformats.org/spreadsheetml/2006/main">
  <authors>
    <author>pogden</author>
  </authors>
  <commentList>
    <comment ref="A17" authorId="0">
      <text>
        <r>
          <rPr>
            <sz val="8"/>
            <color indexed="81"/>
            <rFont val="Tahoma"/>
            <family val="2"/>
          </rPr>
          <t xml:space="preserve">Beginning in Year 2, estimate how much you believe property values in Park City School District will increase because of "new growth."
Revenue increases when property is developed, redeveloped, added-on, improved, and remodeled.  This is called "new growth." Revenue does not increase if property values rise because of economic and market forces. </t>
        </r>
      </text>
    </comment>
    <comment ref="B17" authorId="0">
      <text>
        <r>
          <rPr>
            <b/>
            <sz val="8"/>
            <color indexed="81"/>
            <rFont val="Tahoma"/>
            <family val="2"/>
          </rPr>
          <t>New growth is already calculated for this year.</t>
        </r>
        <r>
          <rPr>
            <sz val="8"/>
            <color indexed="81"/>
            <rFont val="Tahoma"/>
            <family val="2"/>
          </rPr>
          <t xml:space="preserve">
</t>
        </r>
      </text>
    </comment>
    <comment ref="D17" authorId="0">
      <text>
        <r>
          <rPr>
            <b/>
            <sz val="8"/>
            <color indexed="81"/>
            <rFont val="Tahoma"/>
            <family val="2"/>
          </rPr>
          <t>Click on the arrow to the right to select how much property values will increase due to new property development and improvements.</t>
        </r>
      </text>
    </comment>
    <comment ref="F17" authorId="0">
      <text>
        <r>
          <rPr>
            <b/>
            <sz val="8"/>
            <color indexed="81"/>
            <rFont val="Tahoma"/>
            <family val="2"/>
          </rPr>
          <t>Click on the arrow to the right to select how much property values will increase due to new property development and improvements.</t>
        </r>
      </text>
    </comment>
    <comment ref="H17" authorId="0">
      <text>
        <r>
          <rPr>
            <b/>
            <sz val="8"/>
            <color indexed="81"/>
            <rFont val="Tahoma"/>
            <family val="2"/>
          </rPr>
          <t>Click on the arrow to the right to select how much property values will increase due to new property development and improvements.</t>
        </r>
      </text>
    </comment>
    <comment ref="J17" authorId="0">
      <text>
        <r>
          <rPr>
            <b/>
            <sz val="8"/>
            <color indexed="81"/>
            <rFont val="Tahoma"/>
            <family val="2"/>
          </rPr>
          <t>Click on the arrow to the right to select how much property values will increase due to new property development and improvements.</t>
        </r>
      </text>
    </comment>
    <comment ref="A18" authorId="0">
      <text>
        <r>
          <rPr>
            <b/>
            <sz val="8"/>
            <color indexed="81"/>
            <rFont val="Tahoma"/>
            <family val="2"/>
          </rPr>
          <t>Should taxes be raised? If so, by how much? Click on the cell to the right and select how much, if any, money you want to raise from a tax increase.</t>
        </r>
        <r>
          <rPr>
            <sz val="8"/>
            <color indexed="81"/>
            <rFont val="Tahoma"/>
            <family val="2"/>
          </rPr>
          <t xml:space="preserve">
</t>
        </r>
      </text>
    </comment>
    <comment ref="B18" authorId="0">
      <text>
        <r>
          <rPr>
            <b/>
            <sz val="8"/>
            <color indexed="81"/>
            <rFont val="Tahoma"/>
            <family val="2"/>
          </rPr>
          <t>Click on the arrow to the right to select the amount of money you want to get from a tax increase.</t>
        </r>
      </text>
    </comment>
    <comment ref="D18" authorId="0">
      <text>
        <r>
          <rPr>
            <b/>
            <sz val="8"/>
            <color indexed="81"/>
            <rFont val="Tahoma"/>
            <family val="2"/>
          </rPr>
          <t>Click on the arrow to the right to select the amount of money you want to get from a tax increase.</t>
        </r>
      </text>
    </comment>
    <comment ref="F18" authorId="0">
      <text>
        <r>
          <rPr>
            <b/>
            <sz val="8"/>
            <color indexed="81"/>
            <rFont val="Tahoma"/>
            <family val="2"/>
          </rPr>
          <t>Click on the arrow to the right to select the amount of money you want to get from a tax increase.</t>
        </r>
      </text>
    </comment>
    <comment ref="H18" authorId="0">
      <text>
        <r>
          <rPr>
            <b/>
            <sz val="8"/>
            <color indexed="81"/>
            <rFont val="Tahoma"/>
            <family val="2"/>
          </rPr>
          <t>Click on the arrow to the right to select the amount of money you want to get from a tax increase.</t>
        </r>
      </text>
    </comment>
    <comment ref="J18" authorId="0">
      <text>
        <r>
          <rPr>
            <b/>
            <sz val="8"/>
            <color indexed="81"/>
            <rFont val="Tahoma"/>
            <family val="2"/>
          </rPr>
          <t>Click on the arrow to the right to select the amount of money you want to get from a tax increase.</t>
        </r>
      </text>
    </comment>
    <comment ref="D23" authorId="0">
      <text>
        <r>
          <rPr>
            <b/>
            <sz val="8"/>
            <color indexed="81"/>
            <rFont val="Tahoma"/>
            <family val="2"/>
          </rPr>
          <t xml:space="preserve">Assumptions:
</t>
        </r>
        <r>
          <rPr>
            <sz val="8"/>
            <color indexed="81"/>
            <rFont val="Tahoma"/>
            <family val="2"/>
          </rPr>
          <t xml:space="preserve">Retirement increase of 2% per annum
Health Insurance increase of 13% per annum
</t>
        </r>
      </text>
    </comment>
    <comment ref="F23" authorId="0">
      <text>
        <r>
          <rPr>
            <sz val="8"/>
            <color indexed="81"/>
            <rFont val="Tahoma"/>
            <family val="2"/>
          </rPr>
          <t>Retirement increase of 2% per annum
Health Insurance increase of 13% per annum</t>
        </r>
      </text>
    </comment>
    <comment ref="H23" authorId="0">
      <text>
        <r>
          <rPr>
            <sz val="8"/>
            <color indexed="81"/>
            <rFont val="Tahoma"/>
            <family val="2"/>
          </rPr>
          <t xml:space="preserve">Retirement increase of 2% per annum
Health Insurance increase of 13% per annum
</t>
        </r>
      </text>
    </comment>
    <comment ref="J23" authorId="0">
      <text>
        <r>
          <rPr>
            <sz val="8"/>
            <color indexed="81"/>
            <rFont val="Tahoma"/>
            <family val="2"/>
          </rPr>
          <t>Retirement increase of 2% per annum
Health Insurance increase of 13% per annum</t>
        </r>
      </text>
    </comment>
    <comment ref="A27" authorId="0">
      <text>
        <r>
          <rPr>
            <b/>
            <sz val="8"/>
            <color indexed="81"/>
            <rFont val="Tahoma"/>
            <family val="2"/>
          </rPr>
          <t xml:space="preserve">Estimated costs for 
</t>
        </r>
        <r>
          <rPr>
            <sz val="8"/>
            <color indexed="81"/>
            <rFont val="Tahoma"/>
            <family val="2"/>
          </rPr>
          <t>1% COLA =  $350,000
1 Step = $700,000
Lane=  $100,000</t>
        </r>
      </text>
    </comment>
    <comment ref="B27" authorId="0">
      <text>
        <r>
          <rPr>
            <b/>
            <sz val="8"/>
            <color indexed="81"/>
            <rFont val="Tahoma"/>
            <family val="2"/>
          </rPr>
          <t>Click on the arrow and select the amount to increase.</t>
        </r>
      </text>
    </comment>
    <comment ref="D27" authorId="0">
      <text>
        <r>
          <rPr>
            <b/>
            <sz val="8"/>
            <color indexed="81"/>
            <rFont val="Tahoma"/>
            <family val="2"/>
          </rPr>
          <t>Click on the arrow and select the amount to increase.</t>
        </r>
      </text>
    </comment>
    <comment ref="F27" authorId="0">
      <text>
        <r>
          <rPr>
            <b/>
            <sz val="8"/>
            <color indexed="81"/>
            <rFont val="Tahoma"/>
            <family val="2"/>
          </rPr>
          <t>Click on the arrow and select the amount to increase.</t>
        </r>
      </text>
    </comment>
    <comment ref="H27" authorId="0">
      <text>
        <r>
          <rPr>
            <b/>
            <sz val="8"/>
            <color indexed="81"/>
            <rFont val="Tahoma"/>
            <family val="2"/>
          </rPr>
          <t>Click on the arrow and select the amount to increase.</t>
        </r>
      </text>
    </comment>
    <comment ref="J27" authorId="0">
      <text>
        <r>
          <rPr>
            <b/>
            <sz val="8"/>
            <color indexed="81"/>
            <rFont val="Tahoma"/>
            <family val="2"/>
          </rPr>
          <t>Click on the arrow and select the amount to increase.</t>
        </r>
      </text>
    </comment>
    <comment ref="B28" authorId="0">
      <text>
        <r>
          <rPr>
            <b/>
            <sz val="8"/>
            <color indexed="81"/>
            <rFont val="Tahoma"/>
            <family val="2"/>
          </rPr>
          <t xml:space="preserve">Enter a </t>
        </r>
        <r>
          <rPr>
            <b/>
            <i/>
            <sz val="8"/>
            <color indexed="81"/>
            <rFont val="Tahoma"/>
            <family val="2"/>
          </rPr>
          <t>negative</t>
        </r>
        <r>
          <rPr>
            <b/>
            <sz val="8"/>
            <color indexed="81"/>
            <rFont val="Tahoma"/>
            <family val="2"/>
          </rPr>
          <t xml:space="preserve"> number for the amount of money you want to cut from the budget.</t>
        </r>
        <r>
          <rPr>
            <sz val="8"/>
            <color indexed="81"/>
            <rFont val="Tahoma"/>
            <family val="2"/>
          </rPr>
          <t xml:space="preserve">
</t>
        </r>
      </text>
    </comment>
    <comment ref="D28" authorId="0">
      <text>
        <r>
          <rPr>
            <b/>
            <sz val="8"/>
            <color indexed="81"/>
            <rFont val="Tahoma"/>
            <family val="2"/>
          </rPr>
          <t xml:space="preserve">Enter a </t>
        </r>
        <r>
          <rPr>
            <b/>
            <i/>
            <sz val="8"/>
            <color indexed="81"/>
            <rFont val="Tahoma"/>
            <family val="2"/>
          </rPr>
          <t>negative</t>
        </r>
        <r>
          <rPr>
            <b/>
            <sz val="8"/>
            <color indexed="81"/>
            <rFont val="Tahoma"/>
            <family val="2"/>
          </rPr>
          <t xml:space="preserve"> number for the amount of money you want to cut from the budget.</t>
        </r>
        <r>
          <rPr>
            <sz val="8"/>
            <color indexed="81"/>
            <rFont val="Tahoma"/>
            <family val="2"/>
          </rPr>
          <t xml:space="preserve">
</t>
        </r>
      </text>
    </comment>
    <comment ref="F28" authorId="0">
      <text>
        <r>
          <rPr>
            <b/>
            <sz val="8"/>
            <color indexed="81"/>
            <rFont val="Tahoma"/>
            <family val="2"/>
          </rPr>
          <t xml:space="preserve">Enter a </t>
        </r>
        <r>
          <rPr>
            <b/>
            <i/>
            <sz val="8"/>
            <color indexed="81"/>
            <rFont val="Tahoma"/>
            <family val="2"/>
          </rPr>
          <t>negative</t>
        </r>
        <r>
          <rPr>
            <b/>
            <sz val="8"/>
            <color indexed="81"/>
            <rFont val="Tahoma"/>
            <family val="2"/>
          </rPr>
          <t xml:space="preserve"> number for the amount of money you want to cut from the budget.</t>
        </r>
        <r>
          <rPr>
            <sz val="8"/>
            <color indexed="81"/>
            <rFont val="Tahoma"/>
            <family val="2"/>
          </rPr>
          <t xml:space="preserve">
</t>
        </r>
      </text>
    </comment>
    <comment ref="H28" authorId="0">
      <text>
        <r>
          <rPr>
            <b/>
            <sz val="8"/>
            <color indexed="81"/>
            <rFont val="Tahoma"/>
            <family val="2"/>
          </rPr>
          <t xml:space="preserve">Enter a </t>
        </r>
        <r>
          <rPr>
            <b/>
            <i/>
            <sz val="8"/>
            <color indexed="81"/>
            <rFont val="Tahoma"/>
            <family val="2"/>
          </rPr>
          <t>negative</t>
        </r>
        <r>
          <rPr>
            <b/>
            <sz val="8"/>
            <color indexed="81"/>
            <rFont val="Tahoma"/>
            <family val="2"/>
          </rPr>
          <t xml:space="preserve"> number for the amount of money you want to cut from the budget.</t>
        </r>
        <r>
          <rPr>
            <sz val="8"/>
            <color indexed="81"/>
            <rFont val="Tahoma"/>
            <family val="2"/>
          </rPr>
          <t xml:space="preserve">
</t>
        </r>
      </text>
    </comment>
    <comment ref="J28" authorId="0">
      <text>
        <r>
          <rPr>
            <b/>
            <sz val="8"/>
            <color indexed="81"/>
            <rFont val="Tahoma"/>
            <family val="2"/>
          </rPr>
          <t xml:space="preserve">Enter a </t>
        </r>
        <r>
          <rPr>
            <b/>
            <i/>
            <sz val="8"/>
            <color indexed="81"/>
            <rFont val="Tahoma"/>
            <family val="2"/>
          </rPr>
          <t>negative</t>
        </r>
        <r>
          <rPr>
            <b/>
            <sz val="8"/>
            <color indexed="81"/>
            <rFont val="Tahoma"/>
            <family val="2"/>
          </rPr>
          <t xml:space="preserve"> number for the amount of money you want to cut from the budget.</t>
        </r>
        <r>
          <rPr>
            <sz val="8"/>
            <color indexed="81"/>
            <rFont val="Tahoma"/>
            <family val="2"/>
          </rPr>
          <t xml:space="preserve">
</t>
        </r>
      </text>
    </comment>
  </commentList>
</comments>
</file>

<file path=xl/sharedStrings.xml><?xml version="1.0" encoding="utf-8"?>
<sst xmlns="http://schemas.openxmlformats.org/spreadsheetml/2006/main" count="252" uniqueCount="120">
  <si>
    <t>Park City School District</t>
  </si>
  <si>
    <t>General Fund</t>
  </si>
  <si>
    <t>2012-2013 Scenario 3 Projection A - No Salary Change</t>
  </si>
  <si>
    <t>Scenario 3</t>
  </si>
  <si>
    <t>Year 2</t>
  </si>
  <si>
    <t>Year 3</t>
  </si>
  <si>
    <t>Year 4</t>
  </si>
  <si>
    <t>Year 5</t>
  </si>
  <si>
    <t>Reductions +</t>
  </si>
  <si>
    <t>2013-2014</t>
  </si>
  <si>
    <t>2014-2015</t>
  </si>
  <si>
    <t>2015-2016</t>
  </si>
  <si>
    <t>2016-2017</t>
  </si>
  <si>
    <t>$2m Tax Inc.</t>
  </si>
  <si>
    <t>Revenues:</t>
  </si>
  <si>
    <t>Local Sources</t>
  </si>
  <si>
    <t>State Sources</t>
  </si>
  <si>
    <t>Federal Sources</t>
  </si>
  <si>
    <t>Tax Increase</t>
  </si>
  <si>
    <t>Total Revenues</t>
  </si>
  <si>
    <t>Expenditures:</t>
  </si>
  <si>
    <t>Base Budget</t>
  </si>
  <si>
    <t>Base Adjustments</t>
  </si>
  <si>
    <t>Benefit Cost Increases (Retirement, Health)</t>
  </si>
  <si>
    <t>Early Retiree Savings (Previous Program)</t>
  </si>
  <si>
    <t>Supplies (Fuel, Natural Gas)</t>
  </si>
  <si>
    <t>Possible Compensation Increases</t>
  </si>
  <si>
    <t>Possible Budget Cuts (subject to ongoing discussions)</t>
  </si>
  <si>
    <t>Total Expenditures</t>
  </si>
  <si>
    <t>Excess (Deficiency) of Revenues</t>
  </si>
  <si>
    <t>Over Expenditures</t>
  </si>
  <si>
    <t>Available Rainy Day Funds - Beginning of Year</t>
  </si>
  <si>
    <t>Rainy Day Funds - End of Year</t>
  </si>
  <si>
    <t xml:space="preserve">Excess (Deficiency) of </t>
  </si>
  <si>
    <t>Recommended Rainy Day Funds</t>
  </si>
  <si>
    <t>Year 2 includes: Previous year plus inflationary adjustments</t>
  </si>
  <si>
    <t>Year 3 includes: Previous year, plus inflationary adjustments</t>
  </si>
  <si>
    <t>Year 4 includes: Previous year plus inflationary adjustments</t>
  </si>
  <si>
    <t>Year 5 includes: Previous year plus inflationary adjustments</t>
  </si>
  <si>
    <t>2012-2013 Budget Scenarios</t>
  </si>
  <si>
    <t>Current</t>
  </si>
  <si>
    <t>Scenario 1</t>
  </si>
  <si>
    <t>Scenario 2</t>
  </si>
  <si>
    <t>Scenario 4</t>
  </si>
  <si>
    <t>Budget</t>
  </si>
  <si>
    <t>Reductions</t>
  </si>
  <si>
    <t>2012-2013</t>
  </si>
  <si>
    <t>Only</t>
  </si>
  <si>
    <t>$1m Tax Inc.</t>
  </si>
  <si>
    <t>$3m Tax Inc.</t>
  </si>
  <si>
    <t>Annual tax increase on a $500,000 primary residence:</t>
  </si>
  <si>
    <t>Annual tax increase on a $500,000 business or secondary residence:</t>
  </si>
  <si>
    <t>Current budget includes: benefit cost increases, early retiree savings from previous program, fuel and natural gas increases.</t>
  </si>
  <si>
    <t>Scenario 2 includes: Current budget plus $1.0 million from a tax increase and $4.3 million in budget cuts.</t>
  </si>
  <si>
    <t>Scenario 4 includes: Base budget plus $3.0 million from a tax increase and $4.5 million in budget cuts.</t>
  </si>
  <si>
    <t>Program Enhancements</t>
  </si>
  <si>
    <t>Elementary ETS (30 to 40 hours)</t>
  </si>
  <si>
    <t xml:space="preserve">CAPS </t>
  </si>
  <si>
    <t>Administrative Support (FTE)</t>
  </si>
  <si>
    <t>Program enhancements were rolled into base budget on 5/4/12</t>
  </si>
  <si>
    <t>$4m Tax Inc.</t>
  </si>
  <si>
    <t>Possible Budget Cuts</t>
  </si>
  <si>
    <t>Scenario 1 includes: Current budget plus $2.0 million from a tax increase and $4.3 million in budget cuts.</t>
  </si>
  <si>
    <t>Scenario 2 includes: Current budget plus $3.0 million from a tax increase and $4.3 million in budget cuts.</t>
  </si>
  <si>
    <t>Scenario 3 includes: Current budget plus $4.0 million from a tax increase and $4.3 million in budget cuts.</t>
  </si>
  <si>
    <t>revised for 6/5/2012</t>
  </si>
  <si>
    <t>revised 6/1/2012</t>
  </si>
  <si>
    <t>Assumptions</t>
  </si>
  <si>
    <t>Retirement increase of 2% per annum</t>
  </si>
  <si>
    <t>Health Insurance increase of 13% per annum</t>
  </si>
  <si>
    <t>Scenario 3 includes: plus $4.0 million from a tax increase and $4.3 million in budget cuts.</t>
  </si>
  <si>
    <t>Tax Increase of $4,000,000 in year one</t>
  </si>
  <si>
    <t>Operations increase of 8% per annum</t>
  </si>
  <si>
    <t>Revenues assume no growth or decrease over projection period</t>
  </si>
  <si>
    <t>Year 1</t>
  </si>
  <si>
    <t>2012-2013 Do-It-Yourself Budget</t>
  </si>
  <si>
    <r>
      <t xml:space="preserve">Possible Budget Cuts       </t>
    </r>
    <r>
      <rPr>
        <i/>
        <sz val="10"/>
        <color rgb="FFFF0000"/>
        <rFont val="Arial"/>
        <family val="2"/>
      </rPr>
      <t xml:space="preserve"> </t>
    </r>
    <r>
      <rPr>
        <b/>
        <i/>
        <sz val="10"/>
        <color rgb="FFFF0000"/>
        <rFont val="Arial"/>
        <family val="2"/>
      </rPr>
      <t>Enter your recommended budget cuts here --&gt;</t>
    </r>
  </si>
  <si>
    <t>Property Tax Increase Information</t>
  </si>
  <si>
    <t>Rate Required to Raise $1 Million</t>
  </si>
  <si>
    <t>Assessed</t>
  </si>
  <si>
    <t>Collection</t>
  </si>
  <si>
    <t>Levy</t>
  </si>
  <si>
    <t>Yield</t>
  </si>
  <si>
    <t>Value</t>
  </si>
  <si>
    <t>Rate</t>
  </si>
  <si>
    <t>Adjustment</t>
  </si>
  <si>
    <t>How Much Would the Proposal Increase Taxes on a $500,000 Home?</t>
  </si>
  <si>
    <t>Market</t>
  </si>
  <si>
    <t>Residential</t>
  </si>
  <si>
    <t>Taxable</t>
  </si>
  <si>
    <t>Possible</t>
  </si>
  <si>
    <t>Annual Tax</t>
  </si>
  <si>
    <t>Exemption</t>
  </si>
  <si>
    <t>Increase*</t>
  </si>
  <si>
    <t>Increase</t>
  </si>
  <si>
    <t>*Rate needed to raise $1 million</t>
  </si>
  <si>
    <t>Business</t>
  </si>
  <si>
    <t>revised 6/8/2012</t>
  </si>
  <si>
    <t>Disclaimer: This is a very simple model of the school district budget. Numbers are esitmates and often rounded. Many variables and decision points are not included in this model.</t>
  </si>
  <si>
    <r>
      <t xml:space="preserve">Property Tax Growth      </t>
    </r>
    <r>
      <rPr>
        <b/>
        <i/>
        <sz val="10"/>
        <color rgb="FFFF0000"/>
        <rFont val="Arial"/>
        <family val="2"/>
      </rPr>
      <t>Estimate how much new property growth here --&gt;</t>
    </r>
  </si>
  <si>
    <t>Compensation</t>
  </si>
  <si>
    <t>Assessed Value</t>
  </si>
  <si>
    <t>Basic</t>
  </si>
  <si>
    <t>Voted</t>
  </si>
  <si>
    <t>Board</t>
  </si>
  <si>
    <t>Capital</t>
  </si>
  <si>
    <t>Debt Service</t>
  </si>
  <si>
    <t>Total</t>
  </si>
  <si>
    <t>Change</t>
  </si>
  <si>
    <t>Property Values</t>
  </si>
  <si>
    <t>Home</t>
  </si>
  <si>
    <t>New Yield</t>
  </si>
  <si>
    <t>Rate Change</t>
  </si>
  <si>
    <t>Growth</t>
  </si>
  <si>
    <t>Recommended Level of Rainy Day Funds (2 Months Operating Expenses)</t>
  </si>
  <si>
    <r>
      <t xml:space="preserve">Excess </t>
    </r>
    <r>
      <rPr>
        <b/>
        <sz val="10"/>
        <color rgb="FFFF0000"/>
        <rFont val="Arial"/>
        <family val="2"/>
      </rPr>
      <t>(Deficiency)</t>
    </r>
    <r>
      <rPr>
        <b/>
        <sz val="10"/>
        <rFont val="Arial"/>
        <family val="2"/>
      </rPr>
      <t xml:space="preserve"> of Revenues Over Expenditures</t>
    </r>
  </si>
  <si>
    <r>
      <t xml:space="preserve">Excess </t>
    </r>
    <r>
      <rPr>
        <b/>
        <sz val="10"/>
        <color rgb="FFFF0000"/>
        <rFont val="Arial"/>
        <family val="2"/>
      </rPr>
      <t>(Deficiency)</t>
    </r>
    <r>
      <rPr>
        <b/>
        <sz val="10"/>
        <rFont val="Arial"/>
        <family val="2"/>
      </rPr>
      <t xml:space="preserve"> of Recommended Rainy Day Funds</t>
    </r>
  </si>
  <si>
    <r>
      <t xml:space="preserve">Tax Increase                       </t>
    </r>
    <r>
      <rPr>
        <b/>
        <i/>
        <sz val="10"/>
        <color rgb="FFFF0000"/>
        <rFont val="Arial"/>
        <family val="2"/>
      </rPr>
      <t>Enter your recommended tax increases here --&gt;</t>
    </r>
  </si>
  <si>
    <r>
      <t xml:space="preserve">   Potential Expenditure Increases</t>
    </r>
    <r>
      <rPr>
        <i/>
        <sz val="10"/>
        <rFont val="Arial"/>
        <family val="2"/>
      </rPr>
      <t xml:space="preserve"> </t>
    </r>
    <r>
      <rPr>
        <b/>
        <i/>
        <sz val="10"/>
        <color rgb="FFFF0000"/>
        <rFont val="Arial"/>
        <family val="2"/>
      </rPr>
      <t>Enter recommended comp change --&gt;</t>
    </r>
  </si>
  <si>
    <t>revised 9/4/2012  ver 2.5</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</si>
</sst>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General_)"/>
    <numFmt numFmtId="165" formatCode="_(* #,##0_);_(* \(#,##0\);_(* &quot;-&quot;??_);_(@_)"/>
    <numFmt numFmtId="166" formatCode="_(&quot;$&quot;* #,##0_);_(&quot;$&quot;* \(#,##0\);_(&quot;$&quot;* &quot;-&quot;??_);_(@_)"/>
    <numFmt numFmtId="167" formatCode="00.00%"/>
    <numFmt numFmtId="168" formatCode="_(&quot;$&quot;* #,##0_);[Red]_(&quot;$&quot;* \(#,##0\);_(&quot;$&quot;* &quot;-&quot;??_);_(@_)"/>
    <numFmt numFmtId="169" formatCode="#,##0.000000_);\(#,##0.000000\)"/>
    <numFmt numFmtId="170" formatCode="0.0%"/>
    <numFmt numFmtId="171" formatCode="0.000000"/>
    <numFmt numFmtId="172" formatCode="_(* #,##0.000000_);_(* \(#,##0.000000\);_(* &quot;-&quot;??_);_(@_)"/>
    <numFmt numFmtId="173" formatCode="0.000000_);\(0.000000\)"/>
    <numFmt numFmtId="174" formatCode="_(* #,##0.0000000_);_(* \(#,##0.0000000\);_(* &quot;-&quot;??_);_(@_)"/>
  </numFmts>
  <fonts count="41" x14ac:knownFonts="1">
    <font>
      <sz val="10"/>
      <name val="Arial"/>
      <family val="2"/>
    </font>
    <font>
      <sz val="10"/>
      <name val="Times New Roman"/>
      <family val="1"/>
    </font>
    <font>
      <b/>
      <i/>
      <sz val="16"/>
      <name val="Arial"/>
      <family val="2"/>
    </font>
    <font>
      <sz val="10"/>
      <name val="Arial"/>
      <family val="2"/>
    </font>
    <font>
      <b/>
      <i/>
      <sz val="11"/>
      <name val="Arial"/>
      <family val="2"/>
    </font>
    <font>
      <b/>
      <i/>
      <sz val="10"/>
      <name val="Arial"/>
      <family val="2"/>
    </font>
    <font>
      <b/>
      <sz val="10"/>
      <name val="Arial"/>
      <family val="2"/>
    </font>
    <font>
      <i/>
      <sz val="10"/>
      <name val="Arial"/>
      <family val="2"/>
    </font>
    <font>
      <sz val="9"/>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sz val="10"/>
      <name val="MS Sans Serif"/>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sz val="12"/>
      <color theme="1"/>
      <name val="Times New Roman"/>
      <family val="2"/>
    </font>
    <font>
      <b/>
      <sz val="11"/>
      <color rgb="FF3F3F3F"/>
      <name val="Arial"/>
      <family val="2"/>
    </font>
    <font>
      <sz val="8"/>
      <name val="Helv"/>
    </font>
    <font>
      <b/>
      <sz val="11"/>
      <color theme="1"/>
      <name val="Arial"/>
      <family val="2"/>
    </font>
    <font>
      <sz val="11"/>
      <color rgb="FFFF0000"/>
      <name val="Arial"/>
      <family val="2"/>
    </font>
    <font>
      <i/>
      <sz val="9"/>
      <name val="Arial"/>
      <family val="2"/>
    </font>
    <font>
      <sz val="8"/>
      <color indexed="81"/>
      <name val="Tahoma"/>
      <family val="2"/>
    </font>
    <font>
      <b/>
      <sz val="8"/>
      <color indexed="81"/>
      <name val="Tahoma"/>
      <family val="2"/>
    </font>
    <font>
      <i/>
      <sz val="10"/>
      <color rgb="FFFF0000"/>
      <name val="Arial"/>
      <family val="2"/>
    </font>
    <font>
      <b/>
      <i/>
      <sz val="10"/>
      <color rgb="FFFF0000"/>
      <name val="Arial"/>
      <family val="2"/>
    </font>
    <font>
      <b/>
      <sz val="10"/>
      <color rgb="FFFF0000"/>
      <name val="Arial"/>
      <family val="2"/>
    </font>
    <font>
      <b/>
      <sz val="14"/>
      <color theme="1"/>
      <name val="Times New Roman"/>
      <family val="1"/>
    </font>
    <font>
      <b/>
      <sz val="12"/>
      <color theme="1"/>
      <name val="Times New Roman"/>
      <family val="1"/>
    </font>
    <font>
      <sz val="10"/>
      <color theme="1"/>
      <name val="Times New Roman"/>
      <family val="2"/>
    </font>
    <font>
      <b/>
      <sz val="12"/>
      <color theme="1"/>
      <name val="Times New Roman"/>
      <family val="2"/>
    </font>
    <font>
      <u val="singleAccounting"/>
      <sz val="10"/>
      <name val="Arial"/>
      <family val="2"/>
    </font>
    <font>
      <b/>
      <i/>
      <sz val="8"/>
      <color indexed="81"/>
      <name val="Tahoma"/>
      <family val="2"/>
    </font>
    <font>
      <i/>
      <sz val="12"/>
      <color theme="1"/>
      <name val="Times New Roman"/>
      <family val="1"/>
    </font>
  </fonts>
  <fills count="4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39997558519241921"/>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6" tint="0.39997558519241921"/>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rgb="FFFFFF99"/>
        <bgColor indexed="64"/>
      </patternFill>
    </fill>
    <fill>
      <patternFill patternType="solid">
        <fgColor rgb="FFFF0000"/>
        <bgColor indexed="64"/>
      </patternFill>
    </fill>
    <fill>
      <patternFill patternType="solid">
        <fgColor rgb="FFFBC18D"/>
        <bgColor indexed="64"/>
      </patternFill>
    </fill>
    <fill>
      <patternFill patternType="solid">
        <fgColor rgb="FFDA9694"/>
        <bgColor indexed="64"/>
      </patternFill>
    </fill>
    <fill>
      <patternFill patternType="solid">
        <fgColor rgb="FF95B3D7"/>
        <bgColor indexed="64"/>
      </patternFill>
    </fill>
    <fill>
      <patternFill patternType="solid">
        <fgColor rgb="FFC4D79B"/>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top/>
      <bottom/>
      <diagonal/>
    </border>
    <border>
      <left/>
      <right style="thin">
        <color auto="1"/>
      </right>
      <top/>
      <bottom/>
      <diagonal/>
    </border>
    <border>
      <left style="thin">
        <color indexed="64"/>
      </left>
      <right/>
      <top/>
      <bottom style="thin">
        <color indexed="64"/>
      </bottom>
      <diagonal/>
    </border>
    <border>
      <left/>
      <right style="thin">
        <color auto="1"/>
      </right>
      <top/>
      <bottom style="thin">
        <color auto="1"/>
      </bottom>
      <diagonal/>
    </border>
  </borders>
  <cellStyleXfs count="55">
    <xf numFmtId="0" fontId="0" fillId="0" borderId="0"/>
    <xf numFmtId="43" fontId="3" fillId="0" borderId="0" applyFont="0" applyFill="0" applyBorder="0" applyAlignment="0" applyProtection="0"/>
    <xf numFmtId="44" fontId="3" fillId="0" borderId="0" applyFont="0" applyFill="0" applyBorder="0" applyAlignment="0" applyProtection="0"/>
    <xf numFmtId="164" fontId="1" fillId="0" borderId="0"/>
    <xf numFmtId="0" fontId="9" fillId="10" borderId="0" applyNumberFormat="0" applyBorder="0" applyAlignment="0" applyProtection="0"/>
    <xf numFmtId="0" fontId="9" fillId="14"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6" borderId="0" applyNumberFormat="0" applyBorder="0" applyAlignment="0" applyProtection="0"/>
    <xf numFmtId="0" fontId="9" fillId="30" borderId="0" applyNumberFormat="0" applyBorder="0" applyAlignment="0" applyProtection="0"/>
    <xf numFmtId="0" fontId="9" fillId="11" borderId="0" applyNumberFormat="0" applyBorder="0" applyAlignment="0" applyProtection="0"/>
    <xf numFmtId="0" fontId="9" fillId="15" borderId="0" applyNumberFormat="0" applyBorder="0" applyAlignment="0" applyProtection="0"/>
    <xf numFmtId="0" fontId="9" fillId="19" borderId="0" applyNumberFormat="0" applyBorder="0" applyAlignment="0" applyProtection="0"/>
    <xf numFmtId="0" fontId="9" fillId="23" borderId="0" applyNumberFormat="0" applyBorder="0" applyAlignment="0" applyProtection="0"/>
    <xf numFmtId="0" fontId="9" fillId="27" borderId="0" applyNumberFormat="0" applyBorder="0" applyAlignment="0" applyProtection="0"/>
    <xf numFmtId="0" fontId="9" fillId="31" borderId="0" applyNumberFormat="0" applyBorder="0" applyAlignment="0" applyProtection="0"/>
    <xf numFmtId="0" fontId="10" fillId="12" borderId="0" applyNumberFormat="0" applyBorder="0" applyAlignment="0" applyProtection="0"/>
    <xf numFmtId="0" fontId="10" fillId="16" borderId="0" applyNumberFormat="0" applyBorder="0" applyAlignment="0" applyProtection="0"/>
    <xf numFmtId="0" fontId="10" fillId="20"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9" borderId="0" applyNumberFormat="0" applyBorder="0" applyAlignment="0" applyProtection="0"/>
    <xf numFmtId="0" fontId="10" fillId="13" borderId="0" applyNumberFormat="0" applyBorder="0" applyAlignment="0" applyProtection="0"/>
    <xf numFmtId="0" fontId="10" fillId="17" borderId="0" applyNumberFormat="0" applyBorder="0" applyAlignment="0" applyProtection="0"/>
    <xf numFmtId="0" fontId="10" fillId="21" borderId="0" applyNumberFormat="0" applyBorder="0" applyAlignment="0" applyProtection="0"/>
    <xf numFmtId="0" fontId="10" fillId="25" borderId="0" applyNumberFormat="0" applyBorder="0" applyAlignment="0" applyProtection="0"/>
    <xf numFmtId="0" fontId="10" fillId="29" borderId="0" applyNumberFormat="0" applyBorder="0" applyAlignment="0" applyProtection="0"/>
    <xf numFmtId="0" fontId="11" fillId="3" borderId="0" applyNumberFormat="0" applyBorder="0" applyAlignment="0" applyProtection="0"/>
    <xf numFmtId="0" fontId="12" fillId="6" borderId="4" applyNumberFormat="0" applyAlignment="0" applyProtection="0"/>
    <xf numFmtId="0" fontId="13" fillId="7" borderId="7" applyNumberFormat="0" applyAlignment="0" applyProtection="0"/>
    <xf numFmtId="38" fontId="14" fillId="0" borderId="0" applyFont="0" applyFill="0" applyBorder="0" applyAlignment="0" applyProtection="0"/>
    <xf numFmtId="40" fontId="14" fillId="0" borderId="0" applyFont="0" applyFill="0" applyBorder="0" applyAlignment="0" applyProtection="0"/>
    <xf numFmtId="8" fontId="14" fillId="0" borderId="0" applyFont="0" applyFill="0" applyBorder="0" applyAlignment="0" applyProtection="0"/>
    <xf numFmtId="0" fontId="15" fillId="0" borderId="0" applyNumberFormat="0" applyFill="0" applyBorder="0" applyAlignment="0" applyProtection="0"/>
    <xf numFmtId="0" fontId="16" fillId="2" borderId="0" applyNumberFormat="0" applyBorder="0" applyAlignment="0" applyProtection="0"/>
    <xf numFmtId="0" fontId="17" fillId="0" borderId="1" applyNumberFormat="0" applyFill="0" applyAlignment="0" applyProtection="0"/>
    <xf numFmtId="0" fontId="18" fillId="0" borderId="2" applyNumberFormat="0" applyFill="0" applyAlignment="0" applyProtection="0"/>
    <xf numFmtId="0" fontId="19" fillId="0" borderId="3" applyNumberFormat="0" applyFill="0" applyAlignment="0" applyProtection="0"/>
    <xf numFmtId="0" fontId="19" fillId="0" borderId="0" applyNumberFormat="0" applyFill="0" applyBorder="0" applyAlignment="0" applyProtection="0"/>
    <xf numFmtId="0" fontId="20" fillId="5" borderId="4" applyNumberFormat="0" applyAlignment="0" applyProtection="0"/>
    <xf numFmtId="0" fontId="21" fillId="0" borderId="6" applyNumberFormat="0" applyFill="0" applyAlignment="0" applyProtection="0"/>
    <xf numFmtId="0" fontId="22" fillId="4" borderId="0" applyNumberFormat="0" applyBorder="0" applyAlignment="0" applyProtection="0"/>
    <xf numFmtId="0" fontId="9" fillId="0" borderId="0"/>
    <xf numFmtId="0" fontId="3" fillId="0" borderId="0"/>
    <xf numFmtId="0" fontId="3" fillId="0" borderId="0"/>
    <xf numFmtId="0" fontId="23" fillId="0" borderId="0"/>
    <xf numFmtId="0" fontId="14" fillId="0" borderId="0"/>
    <xf numFmtId="0" fontId="3" fillId="0" borderId="0"/>
    <xf numFmtId="0" fontId="9" fillId="8" borderId="8" applyNumberFormat="0" applyFont="0" applyAlignment="0" applyProtection="0"/>
    <xf numFmtId="0" fontId="24" fillId="6" borderId="5" applyNumberFormat="0" applyAlignment="0" applyProtection="0"/>
    <xf numFmtId="167" fontId="25" fillId="0" borderId="0" applyFill="0" applyProtection="0">
      <alignment horizontal="right"/>
    </xf>
    <xf numFmtId="0" fontId="26" fillId="0" borderId="9" applyNumberFormat="0" applyFill="0" applyAlignment="0" applyProtection="0"/>
    <xf numFmtId="0" fontId="27" fillId="0" borderId="0" applyNumberFormat="0" applyFill="0" applyBorder="0" applyAlignment="0" applyProtection="0"/>
    <xf numFmtId="9" fontId="3" fillId="0" borderId="0" applyFont="0" applyFill="0" applyBorder="0" applyAlignment="0" applyProtection="0"/>
  </cellStyleXfs>
  <cellXfs count="334">
    <xf numFmtId="0" fontId="0" fillId="0" borderId="0" xfId="0"/>
    <xf numFmtId="164" fontId="2" fillId="0" borderId="0" xfId="3" applyFont="1" applyAlignment="1">
      <alignment horizontal="left"/>
    </xf>
    <xf numFmtId="165" fontId="3" fillId="0" borderId="0" xfId="1" applyNumberFormat="1" applyFont="1" applyAlignment="1">
      <alignment horizontal="left"/>
    </xf>
    <xf numFmtId="0" fontId="3" fillId="0" borderId="0" xfId="0" applyFont="1"/>
    <xf numFmtId="164" fontId="4" fillId="0" borderId="0" xfId="3" applyFont="1" applyAlignment="1">
      <alignment horizontal="left"/>
    </xf>
    <xf numFmtId="164" fontId="4" fillId="0" borderId="10" xfId="3" quotePrefix="1" applyFont="1" applyBorder="1" applyAlignment="1">
      <alignment horizontal="left"/>
    </xf>
    <xf numFmtId="0" fontId="3" fillId="0" borderId="10" xfId="0" applyFont="1" applyBorder="1"/>
    <xf numFmtId="164" fontId="3" fillId="0" borderId="0" xfId="3" applyFont="1"/>
    <xf numFmtId="165" fontId="5" fillId="33" borderId="0" xfId="1" applyNumberFormat="1" applyFont="1" applyFill="1" applyAlignment="1">
      <alignment horizontal="center"/>
    </xf>
    <xf numFmtId="165" fontId="5" fillId="34" borderId="0" xfId="1" applyNumberFormat="1" applyFont="1" applyFill="1" applyAlignment="1">
      <alignment horizontal="center"/>
    </xf>
    <xf numFmtId="165" fontId="5" fillId="35" borderId="0" xfId="1" applyNumberFormat="1" applyFont="1" applyFill="1" applyAlignment="1">
      <alignment horizontal="center"/>
    </xf>
    <xf numFmtId="165" fontId="5" fillId="36" borderId="0" xfId="1" applyNumberFormat="1" applyFont="1" applyFill="1" applyAlignment="1">
      <alignment horizontal="center"/>
    </xf>
    <xf numFmtId="165" fontId="5" fillId="33" borderId="0" xfId="1" quotePrefix="1" applyNumberFormat="1" applyFont="1" applyFill="1" applyAlignment="1">
      <alignment horizontal="center"/>
    </xf>
    <xf numFmtId="165" fontId="5" fillId="34" borderId="0" xfId="1" quotePrefix="1" applyNumberFormat="1" applyFont="1" applyFill="1" applyAlignment="1">
      <alignment horizontal="center"/>
    </xf>
    <xf numFmtId="165" fontId="5" fillId="35" borderId="0" xfId="1" quotePrefix="1" applyNumberFormat="1" applyFont="1" applyFill="1" applyAlignment="1">
      <alignment horizontal="center"/>
    </xf>
    <xf numFmtId="165" fontId="5" fillId="36" borderId="0" xfId="1" quotePrefix="1" applyNumberFormat="1" applyFont="1" applyFill="1" applyAlignment="1">
      <alignment horizontal="center"/>
    </xf>
    <xf numFmtId="165" fontId="5" fillId="33" borderId="11" xfId="1" quotePrefix="1" applyNumberFormat="1" applyFont="1" applyFill="1" applyBorder="1" applyAlignment="1">
      <alignment horizontal="center"/>
    </xf>
    <xf numFmtId="165" fontId="5" fillId="34" borderId="11" xfId="1" quotePrefix="1" applyNumberFormat="1" applyFont="1" applyFill="1" applyBorder="1" applyAlignment="1">
      <alignment horizontal="center"/>
    </xf>
    <xf numFmtId="165" fontId="5" fillId="35" borderId="11" xfId="1" quotePrefix="1" applyNumberFormat="1" applyFont="1" applyFill="1" applyBorder="1" applyAlignment="1">
      <alignment horizontal="center"/>
    </xf>
    <xf numFmtId="165" fontId="5" fillId="36" borderId="11" xfId="1" quotePrefix="1" applyNumberFormat="1" applyFont="1" applyFill="1" applyBorder="1" applyAlignment="1">
      <alignment horizontal="center"/>
    </xf>
    <xf numFmtId="164" fontId="6" fillId="0" borderId="0" xfId="3" applyFont="1" applyAlignment="1">
      <alignment horizontal="left"/>
    </xf>
    <xf numFmtId="165" fontId="3" fillId="33" borderId="0" xfId="1" applyNumberFormat="1" applyFont="1" applyFill="1"/>
    <xf numFmtId="165" fontId="3" fillId="34" borderId="0" xfId="1" applyNumberFormat="1" applyFont="1" applyFill="1"/>
    <xf numFmtId="165" fontId="3" fillId="35" borderId="0" xfId="1" applyNumberFormat="1" applyFont="1" applyFill="1"/>
    <xf numFmtId="165" fontId="3" fillId="36" borderId="0" xfId="1" applyNumberFormat="1" applyFont="1" applyFill="1"/>
    <xf numFmtId="0" fontId="3" fillId="0" borderId="0" xfId="3" applyNumberFormat="1" applyFont="1" applyAlignment="1">
      <alignment horizontal="left" indent="1"/>
    </xf>
    <xf numFmtId="166" fontId="3" fillId="33" borderId="0" xfId="2" applyNumberFormat="1" applyFont="1" applyFill="1"/>
    <xf numFmtId="166" fontId="3" fillId="34" borderId="0" xfId="2" applyNumberFormat="1" applyFont="1" applyFill="1"/>
    <xf numFmtId="166" fontId="3" fillId="35" borderId="0" xfId="2" applyNumberFormat="1" applyFont="1" applyFill="1"/>
    <xf numFmtId="166" fontId="3" fillId="36" borderId="0" xfId="2" applyNumberFormat="1" applyFont="1" applyFill="1"/>
    <xf numFmtId="0" fontId="0" fillId="0" borderId="0" xfId="3" applyNumberFormat="1" applyFont="1" applyFill="1" applyAlignment="1">
      <alignment horizontal="left" indent="1"/>
    </xf>
    <xf numFmtId="0" fontId="3" fillId="0" borderId="0" xfId="0" applyFont="1" applyFill="1"/>
    <xf numFmtId="0" fontId="6" fillId="0" borderId="0" xfId="3" applyNumberFormat="1" applyFont="1" applyAlignment="1">
      <alignment horizontal="right" indent="3"/>
    </xf>
    <xf numFmtId="166" fontId="6" fillId="33" borderId="12" xfId="2" applyNumberFormat="1" applyFont="1" applyFill="1" applyBorder="1"/>
    <xf numFmtId="166" fontId="6" fillId="34" borderId="12" xfId="2" applyNumberFormat="1" applyFont="1" applyFill="1" applyBorder="1"/>
    <xf numFmtId="166" fontId="6" fillId="35" borderId="12" xfId="2" applyNumberFormat="1" applyFont="1" applyFill="1" applyBorder="1"/>
    <xf numFmtId="166" fontId="6" fillId="36" borderId="12" xfId="2" applyNumberFormat="1" applyFont="1" applyFill="1" applyBorder="1"/>
    <xf numFmtId="165" fontId="3" fillId="0" borderId="0" xfId="3" applyNumberFormat="1" applyFont="1"/>
    <xf numFmtId="0" fontId="6" fillId="0" borderId="0" xfId="3" applyNumberFormat="1" applyFont="1" applyAlignment="1">
      <alignment horizontal="left"/>
    </xf>
    <xf numFmtId="0" fontId="0" fillId="0" borderId="0" xfId="3" applyNumberFormat="1" applyFont="1" applyAlignment="1">
      <alignment horizontal="left" indent="1"/>
    </xf>
    <xf numFmtId="166" fontId="3" fillId="33" borderId="0" xfId="1" applyNumberFormat="1" applyFont="1" applyFill="1"/>
    <xf numFmtId="166" fontId="3" fillId="34" borderId="0" xfId="1" applyNumberFormat="1" applyFont="1" applyFill="1"/>
    <xf numFmtId="166" fontId="3" fillId="35" borderId="0" xfId="1" applyNumberFormat="1" applyFont="1" applyFill="1"/>
    <xf numFmtId="166" fontId="3" fillId="36" borderId="0" xfId="1" applyNumberFormat="1" applyFont="1" applyFill="1"/>
    <xf numFmtId="0" fontId="0" fillId="0" borderId="0" xfId="3" applyNumberFormat="1" applyFont="1" applyFill="1" applyAlignment="1">
      <alignment horizontal="left" indent="2"/>
    </xf>
    <xf numFmtId="165" fontId="0" fillId="33" borderId="0" xfId="1" applyNumberFormat="1" applyFont="1" applyFill="1"/>
    <xf numFmtId="0" fontId="3" fillId="0" borderId="0" xfId="3" applyNumberFormat="1" applyFont="1" applyFill="1" applyAlignment="1">
      <alignment horizontal="left" indent="2"/>
    </xf>
    <xf numFmtId="0" fontId="0" fillId="0" borderId="0" xfId="3" quotePrefix="1" applyNumberFormat="1" applyFont="1" applyAlignment="1">
      <alignment horizontal="left" indent="1"/>
    </xf>
    <xf numFmtId="164" fontId="6" fillId="0" borderId="0" xfId="3" applyFont="1" applyAlignment="1">
      <alignment horizontal="right" indent="3"/>
    </xf>
    <xf numFmtId="166" fontId="6" fillId="33" borderId="12" xfId="1" applyNumberFormat="1" applyFont="1" applyFill="1" applyBorder="1"/>
    <xf numFmtId="166" fontId="6" fillId="34" borderId="12" xfId="1" applyNumberFormat="1" applyFont="1" applyFill="1" applyBorder="1"/>
    <xf numFmtId="166" fontId="6" fillId="35" borderId="12" xfId="1" applyNumberFormat="1" applyFont="1" applyFill="1" applyBorder="1"/>
    <xf numFmtId="166" fontId="6" fillId="36" borderId="12" xfId="1" applyNumberFormat="1" applyFont="1" applyFill="1" applyBorder="1"/>
    <xf numFmtId="164" fontId="6" fillId="0" borderId="0" xfId="3" applyFont="1" applyAlignment="1">
      <alignment horizontal="left" indent="1"/>
    </xf>
    <xf numFmtId="165" fontId="0" fillId="33" borderId="11" xfId="1" applyNumberFormat="1" applyFont="1" applyFill="1" applyBorder="1"/>
    <xf numFmtId="165" fontId="0" fillId="34" borderId="11" xfId="1" applyNumberFormat="1" applyFont="1" applyFill="1" applyBorder="1"/>
    <xf numFmtId="165" fontId="0" fillId="35" borderId="11" xfId="1" applyNumberFormat="1" applyFont="1" applyFill="1" applyBorder="1"/>
    <xf numFmtId="165" fontId="0" fillId="36" borderId="11" xfId="1" applyNumberFormat="1" applyFont="1" applyFill="1" applyBorder="1"/>
    <xf numFmtId="166" fontId="3" fillId="33" borderId="13" xfId="2" applyNumberFormat="1" applyFont="1" applyFill="1" applyBorder="1"/>
    <xf numFmtId="166" fontId="3" fillId="34" borderId="13" xfId="2" applyNumberFormat="1" applyFont="1" applyFill="1" applyBorder="1"/>
    <xf numFmtId="166" fontId="3" fillId="35" borderId="13" xfId="2" applyNumberFormat="1" applyFont="1" applyFill="1" applyBorder="1"/>
    <xf numFmtId="166" fontId="3" fillId="36" borderId="13" xfId="2" applyNumberFormat="1" applyFont="1" applyFill="1" applyBorder="1"/>
    <xf numFmtId="0" fontId="6" fillId="0" borderId="0" xfId="0" applyFont="1" applyAlignment="1">
      <alignment horizontal="left"/>
    </xf>
    <xf numFmtId="0" fontId="7" fillId="0" borderId="0" xfId="0" applyFont="1"/>
    <xf numFmtId="8" fontId="7" fillId="0" borderId="0" xfId="0" applyNumberFormat="1" applyFont="1"/>
    <xf numFmtId="0" fontId="3" fillId="0" borderId="0" xfId="0" applyFont="1" applyAlignment="1">
      <alignment horizontal="right"/>
    </xf>
    <xf numFmtId="0" fontId="8" fillId="33" borderId="0" xfId="0" applyFont="1" applyFill="1"/>
    <xf numFmtId="0" fontId="3" fillId="33" borderId="0" xfId="0" applyFont="1" applyFill="1"/>
    <xf numFmtId="0" fontId="8" fillId="34" borderId="0" xfId="0" applyFont="1" applyFill="1"/>
    <xf numFmtId="0" fontId="3" fillId="34" borderId="0" xfId="0" applyFont="1" applyFill="1"/>
    <xf numFmtId="0" fontId="8" fillId="35" borderId="0" xfId="0" applyFont="1" applyFill="1"/>
    <xf numFmtId="0" fontId="3" fillId="35" borderId="0" xfId="0" applyFont="1" applyFill="1"/>
    <xf numFmtId="0" fontId="3" fillId="36" borderId="0" xfId="0" applyFont="1" applyFill="1"/>
    <xf numFmtId="0" fontId="8" fillId="37" borderId="0" xfId="0" applyFont="1" applyFill="1"/>
    <xf numFmtId="0" fontId="3" fillId="37" borderId="0" xfId="0" applyFont="1" applyFill="1"/>
    <xf numFmtId="0" fontId="8" fillId="36" borderId="0" xfId="0" applyFont="1" applyFill="1"/>
    <xf numFmtId="0" fontId="8" fillId="0" borderId="0" xfId="0" applyFont="1" applyAlignment="1">
      <alignment horizontal="left"/>
    </xf>
    <xf numFmtId="165" fontId="5" fillId="38" borderId="0" xfId="1" applyNumberFormat="1" applyFont="1" applyFill="1" applyAlignment="1">
      <alignment horizontal="center"/>
    </xf>
    <xf numFmtId="165" fontId="5" fillId="39" borderId="0" xfId="1" applyNumberFormat="1" applyFont="1" applyFill="1" applyAlignment="1">
      <alignment horizontal="center"/>
    </xf>
    <xf numFmtId="165" fontId="5" fillId="40" borderId="0" xfId="1" applyNumberFormat="1" applyFont="1" applyFill="1" applyAlignment="1">
      <alignment horizontal="center"/>
    </xf>
    <xf numFmtId="165" fontId="5" fillId="41" borderId="0" xfId="1" applyNumberFormat="1" applyFont="1" applyFill="1" applyAlignment="1">
      <alignment horizontal="center"/>
    </xf>
    <xf numFmtId="165" fontId="5" fillId="42" borderId="0" xfId="1" applyNumberFormat="1" applyFont="1" applyFill="1" applyAlignment="1">
      <alignment horizontal="center"/>
    </xf>
    <xf numFmtId="165" fontId="5" fillId="37" borderId="0" xfId="1" applyNumberFormat="1" applyFont="1" applyFill="1" applyAlignment="1">
      <alignment horizontal="center"/>
    </xf>
    <xf numFmtId="165" fontId="5" fillId="38" borderId="11" xfId="1" quotePrefix="1" applyNumberFormat="1" applyFont="1" applyFill="1" applyBorder="1" applyAlignment="1">
      <alignment horizontal="center"/>
    </xf>
    <xf numFmtId="165" fontId="5" fillId="39" borderId="11" xfId="1" quotePrefix="1" applyNumberFormat="1" applyFont="1" applyFill="1" applyBorder="1" applyAlignment="1">
      <alignment horizontal="center"/>
    </xf>
    <xf numFmtId="165" fontId="5" fillId="40" borderId="11" xfId="1" quotePrefix="1" applyNumberFormat="1" applyFont="1" applyFill="1" applyBorder="1" applyAlignment="1">
      <alignment horizontal="center"/>
    </xf>
    <xf numFmtId="165" fontId="5" fillId="41" borderId="11" xfId="1" quotePrefix="1" applyNumberFormat="1" applyFont="1" applyFill="1" applyBorder="1" applyAlignment="1">
      <alignment horizontal="center"/>
    </xf>
    <xf numFmtId="165" fontId="5" fillId="42" borderId="11" xfId="1" quotePrefix="1" applyNumberFormat="1" applyFont="1" applyFill="1" applyBorder="1" applyAlignment="1">
      <alignment horizontal="center"/>
    </xf>
    <xf numFmtId="165" fontId="5" fillId="37" borderId="11" xfId="1" quotePrefix="1" applyNumberFormat="1" applyFont="1" applyFill="1" applyBorder="1" applyAlignment="1">
      <alignment horizontal="center"/>
    </xf>
    <xf numFmtId="165" fontId="3" fillId="38" borderId="0" xfId="1" applyNumberFormat="1" applyFont="1" applyFill="1"/>
    <xf numFmtId="165" fontId="3" fillId="39" borderId="0" xfId="1" applyNumberFormat="1" applyFont="1" applyFill="1"/>
    <xf numFmtId="165" fontId="3" fillId="40" borderId="0" xfId="1" applyNumberFormat="1" applyFont="1" applyFill="1"/>
    <xf numFmtId="165" fontId="3" fillId="41" borderId="0" xfId="1" applyNumberFormat="1" applyFont="1" applyFill="1"/>
    <xf numFmtId="165" fontId="3" fillId="42" borderId="0" xfId="1" applyNumberFormat="1" applyFont="1" applyFill="1"/>
    <xf numFmtId="165" fontId="3" fillId="37" borderId="0" xfId="1" applyNumberFormat="1" applyFont="1" applyFill="1"/>
    <xf numFmtId="166" fontId="3" fillId="38" borderId="0" xfId="2" applyNumberFormat="1" applyFont="1" applyFill="1"/>
    <xf numFmtId="166" fontId="3" fillId="39" borderId="0" xfId="2" applyNumberFormat="1" applyFont="1" applyFill="1"/>
    <xf numFmtId="166" fontId="3" fillId="40" borderId="0" xfId="2" applyNumberFormat="1" applyFont="1" applyFill="1"/>
    <xf numFmtId="166" fontId="3" fillId="41" borderId="0" xfId="2" applyNumberFormat="1" applyFont="1" applyFill="1"/>
    <xf numFmtId="166" fontId="3" fillId="42" borderId="0" xfId="2" applyNumberFormat="1" applyFont="1" applyFill="1"/>
    <xf numFmtId="166" fontId="3" fillId="37" borderId="0" xfId="2" applyNumberFormat="1" applyFont="1" applyFill="1"/>
    <xf numFmtId="166" fontId="6" fillId="38" borderId="12" xfId="2" applyNumberFormat="1" applyFont="1" applyFill="1" applyBorder="1"/>
    <xf numFmtId="166" fontId="6" fillId="39" borderId="12" xfId="2" applyNumberFormat="1" applyFont="1" applyFill="1" applyBorder="1"/>
    <xf numFmtId="166" fontId="6" fillId="40" borderId="12" xfId="2" applyNumberFormat="1" applyFont="1" applyFill="1" applyBorder="1"/>
    <xf numFmtId="166" fontId="6" fillId="41" borderId="12" xfId="2" applyNumberFormat="1" applyFont="1" applyFill="1" applyBorder="1"/>
    <xf numFmtId="166" fontId="6" fillId="42" borderId="12" xfId="2" applyNumberFormat="1" applyFont="1" applyFill="1" applyBorder="1"/>
    <xf numFmtId="166" fontId="6" fillId="37" borderId="12" xfId="2" applyNumberFormat="1" applyFont="1" applyFill="1" applyBorder="1"/>
    <xf numFmtId="166" fontId="3" fillId="38" borderId="0" xfId="1" applyNumberFormat="1" applyFont="1" applyFill="1"/>
    <xf numFmtId="166" fontId="3" fillId="39" borderId="0" xfId="1" applyNumberFormat="1" applyFont="1" applyFill="1"/>
    <xf numFmtId="166" fontId="3" fillId="40" borderId="0" xfId="1" applyNumberFormat="1" applyFont="1" applyFill="1"/>
    <xf numFmtId="166" fontId="3" fillId="41" borderId="0" xfId="1" applyNumberFormat="1" applyFont="1" applyFill="1"/>
    <xf numFmtId="166" fontId="3" fillId="42" borderId="0" xfId="1" applyNumberFormat="1" applyFont="1" applyFill="1"/>
    <xf numFmtId="166" fontId="3" fillId="37" borderId="0" xfId="1" applyNumberFormat="1" applyFont="1" applyFill="1"/>
    <xf numFmtId="166" fontId="6" fillId="38" borderId="12" xfId="1" applyNumberFormat="1" applyFont="1" applyFill="1" applyBorder="1"/>
    <xf numFmtId="166" fontId="6" fillId="39" borderId="12" xfId="1" applyNumberFormat="1" applyFont="1" applyFill="1" applyBorder="1"/>
    <xf numFmtId="166" fontId="6" fillId="40" borderId="12" xfId="1" applyNumberFormat="1" applyFont="1" applyFill="1" applyBorder="1"/>
    <xf numFmtId="166" fontId="6" fillId="41" borderId="12" xfId="1" applyNumberFormat="1" applyFont="1" applyFill="1" applyBorder="1"/>
    <xf numFmtId="166" fontId="6" fillId="42" borderId="12" xfId="1" applyNumberFormat="1" applyFont="1" applyFill="1" applyBorder="1"/>
    <xf numFmtId="166" fontId="6" fillId="37" borderId="12" xfId="1" applyNumberFormat="1" applyFont="1" applyFill="1" applyBorder="1"/>
    <xf numFmtId="165" fontId="0" fillId="38" borderId="11" xfId="1" applyNumberFormat="1" applyFont="1" applyFill="1" applyBorder="1"/>
    <xf numFmtId="165" fontId="0" fillId="39" borderId="11" xfId="1" applyNumberFormat="1" applyFont="1" applyFill="1" applyBorder="1"/>
    <xf numFmtId="165" fontId="0" fillId="40" borderId="11" xfId="1" applyNumberFormat="1" applyFont="1" applyFill="1" applyBorder="1"/>
    <xf numFmtId="165" fontId="0" fillId="41" borderId="11" xfId="1" applyNumberFormat="1" applyFont="1" applyFill="1" applyBorder="1"/>
    <xf numFmtId="165" fontId="0" fillId="42" borderId="11" xfId="1" applyNumberFormat="1" applyFont="1" applyFill="1" applyBorder="1"/>
    <xf numFmtId="165" fontId="0" fillId="37" borderId="11" xfId="1" applyNumberFormat="1" applyFont="1" applyFill="1" applyBorder="1"/>
    <xf numFmtId="166" fontId="3" fillId="38" borderId="13" xfId="2" applyNumberFormat="1" applyFont="1" applyFill="1" applyBorder="1"/>
    <xf numFmtId="166" fontId="3" fillId="39" borderId="13" xfId="2" applyNumberFormat="1" applyFont="1" applyFill="1" applyBorder="1"/>
    <xf numFmtId="166" fontId="3" fillId="40" borderId="13" xfId="2" applyNumberFormat="1" applyFont="1" applyFill="1" applyBorder="1"/>
    <xf numFmtId="166" fontId="3" fillId="41" borderId="13" xfId="2" applyNumberFormat="1" applyFont="1" applyFill="1" applyBorder="1"/>
    <xf numFmtId="166" fontId="3" fillId="42" borderId="13" xfId="2" applyNumberFormat="1" applyFont="1" applyFill="1" applyBorder="1"/>
    <xf numFmtId="166" fontId="3" fillId="37" borderId="13" xfId="2" applyNumberFormat="1" applyFont="1" applyFill="1" applyBorder="1"/>
    <xf numFmtId="8" fontId="7" fillId="38" borderId="0" xfId="1" applyNumberFormat="1" applyFont="1" applyFill="1"/>
    <xf numFmtId="8" fontId="7" fillId="39" borderId="0" xfId="1" applyNumberFormat="1" applyFont="1" applyFill="1"/>
    <xf numFmtId="8" fontId="7" fillId="40" borderId="0" xfId="1" applyNumberFormat="1" applyFont="1" applyFill="1"/>
    <xf numFmtId="8" fontId="7" fillId="41" borderId="0" xfId="1" applyNumberFormat="1" applyFont="1" applyFill="1"/>
    <xf numFmtId="8" fontId="7" fillId="42" borderId="0" xfId="1" applyNumberFormat="1" applyFont="1" applyFill="1"/>
    <xf numFmtId="8" fontId="7" fillId="37" borderId="0" xfId="1" applyNumberFormat="1" applyFont="1" applyFill="1"/>
    <xf numFmtId="0" fontId="3" fillId="38" borderId="0" xfId="0" applyFont="1" applyFill="1"/>
    <xf numFmtId="0" fontId="8" fillId="39" borderId="0" xfId="0" applyFont="1" applyFill="1"/>
    <xf numFmtId="0" fontId="3" fillId="39" borderId="0" xfId="0" applyFont="1" applyFill="1"/>
    <xf numFmtId="0" fontId="8" fillId="40" borderId="0" xfId="0" applyFont="1" applyFill="1"/>
    <xf numFmtId="0" fontId="3" fillId="40" borderId="0" xfId="0" applyFont="1" applyFill="1"/>
    <xf numFmtId="0" fontId="8" fillId="41" borderId="0" xfId="0" applyFont="1" applyFill="1"/>
    <xf numFmtId="0" fontId="3" fillId="41" borderId="0" xfId="0" applyFont="1" applyFill="1"/>
    <xf numFmtId="0" fontId="8" fillId="42" borderId="0" xfId="0" applyFont="1" applyFill="1"/>
    <xf numFmtId="0" fontId="3" fillId="42" borderId="0" xfId="0" applyFont="1" applyFill="1"/>
    <xf numFmtId="0" fontId="0" fillId="39" borderId="0" xfId="3" applyNumberFormat="1" applyFont="1" applyFill="1" applyAlignment="1">
      <alignment horizontal="left" indent="1"/>
    </xf>
    <xf numFmtId="0" fontId="3" fillId="39" borderId="0" xfId="3" quotePrefix="1" applyNumberFormat="1" applyFont="1" applyFill="1" applyAlignment="1">
      <alignment horizontal="left" indent="2"/>
    </xf>
    <xf numFmtId="0" fontId="3" fillId="39" borderId="0" xfId="3" applyNumberFormat="1" applyFont="1" applyFill="1" applyAlignment="1">
      <alignment horizontal="left" indent="2"/>
    </xf>
    <xf numFmtId="0" fontId="0" fillId="0" borderId="0" xfId="0" applyFont="1"/>
    <xf numFmtId="165" fontId="5" fillId="43" borderId="0" xfId="1" applyNumberFormat="1" applyFont="1" applyFill="1" applyAlignment="1">
      <alignment horizontal="center"/>
    </xf>
    <xf numFmtId="165" fontId="5" fillId="43" borderId="11" xfId="1" quotePrefix="1" applyNumberFormat="1" applyFont="1" applyFill="1" applyBorder="1" applyAlignment="1">
      <alignment horizontal="center"/>
    </xf>
    <xf numFmtId="165" fontId="3" fillId="43" borderId="0" xfId="1" applyNumberFormat="1" applyFont="1" applyFill="1"/>
    <xf numFmtId="166" fontId="3" fillId="43" borderId="0" xfId="2" applyNumberFormat="1" applyFont="1" applyFill="1"/>
    <xf numFmtId="166" fontId="6" fillId="43" borderId="12" xfId="2" applyNumberFormat="1" applyFont="1" applyFill="1" applyBorder="1"/>
    <xf numFmtId="166" fontId="3" fillId="43" borderId="0" xfId="1" applyNumberFormat="1" applyFont="1" applyFill="1"/>
    <xf numFmtId="166" fontId="6" fillId="43" borderId="12" xfId="1" applyNumberFormat="1" applyFont="1" applyFill="1" applyBorder="1"/>
    <xf numFmtId="165" fontId="0" fillId="43" borderId="11" xfId="1" applyNumberFormat="1" applyFont="1" applyFill="1" applyBorder="1"/>
    <xf numFmtId="166" fontId="3" fillId="43" borderId="13" xfId="2" applyNumberFormat="1" applyFont="1" applyFill="1" applyBorder="1"/>
    <xf numFmtId="8" fontId="7" fillId="43" borderId="0" xfId="1" applyNumberFormat="1" applyFont="1" applyFill="1"/>
    <xf numFmtId="8" fontId="3" fillId="0" borderId="0" xfId="0" applyNumberFormat="1" applyFont="1"/>
    <xf numFmtId="0" fontId="3" fillId="43" borderId="0" xfId="0" applyFont="1" applyFill="1"/>
    <xf numFmtId="0" fontId="8" fillId="43" borderId="0" xfId="0" applyFont="1" applyFill="1"/>
    <xf numFmtId="0" fontId="28" fillId="0" borderId="0" xfId="0" applyFont="1" applyAlignment="1">
      <alignment horizontal="left"/>
    </xf>
    <xf numFmtId="0" fontId="6" fillId="0" borderId="11" xfId="0" applyFont="1" applyBorder="1"/>
    <xf numFmtId="165" fontId="0" fillId="43" borderId="0" xfId="1" applyNumberFormat="1" applyFont="1" applyFill="1"/>
    <xf numFmtId="165" fontId="5" fillId="43" borderId="0" xfId="1" quotePrefix="1" applyNumberFormat="1" applyFont="1" applyFill="1" applyBorder="1" applyAlignment="1">
      <alignment horizontal="center"/>
    </xf>
    <xf numFmtId="165" fontId="3" fillId="44" borderId="0" xfId="1" applyNumberFormat="1" applyFont="1" applyFill="1" applyProtection="1">
      <protection locked="0"/>
    </xf>
    <xf numFmtId="168" fontId="6" fillId="43" borderId="0" xfId="2" applyNumberFormat="1" applyFont="1" applyFill="1" applyBorder="1"/>
    <xf numFmtId="168" fontId="6" fillId="45" borderId="0" xfId="2" applyNumberFormat="1" applyFont="1" applyFill="1" applyBorder="1"/>
    <xf numFmtId="165" fontId="3" fillId="46" borderId="0" xfId="1" applyNumberFormat="1" applyFont="1" applyFill="1"/>
    <xf numFmtId="168" fontId="6" fillId="46" borderId="0" xfId="2" applyNumberFormat="1" applyFont="1" applyFill="1" applyBorder="1"/>
    <xf numFmtId="166" fontId="3" fillId="46" borderId="0" xfId="1" applyNumberFormat="1" applyFont="1" applyFill="1"/>
    <xf numFmtId="168" fontId="6" fillId="47" borderId="0" xfId="2" applyNumberFormat="1" applyFont="1" applyFill="1" applyBorder="1"/>
    <xf numFmtId="168" fontId="6" fillId="48" borderId="0" xfId="2" applyNumberFormat="1" applyFont="1" applyFill="1" applyBorder="1"/>
    <xf numFmtId="37" fontId="23" fillId="0" borderId="0" xfId="46" applyNumberFormat="1"/>
    <xf numFmtId="165" fontId="5" fillId="36" borderId="0" xfId="1" quotePrefix="1" applyNumberFormat="1" applyFont="1" applyFill="1" applyBorder="1" applyAlignment="1">
      <alignment horizontal="center"/>
    </xf>
    <xf numFmtId="0" fontId="3" fillId="0" borderId="0" xfId="0" applyFont="1" applyBorder="1"/>
    <xf numFmtId="37" fontId="23" fillId="0" borderId="17" xfId="46" applyNumberFormat="1" applyBorder="1"/>
    <xf numFmtId="37" fontId="23" fillId="0" borderId="18" xfId="46" applyNumberFormat="1" applyBorder="1"/>
    <xf numFmtId="37" fontId="23" fillId="0" borderId="19" xfId="46" applyNumberFormat="1" applyBorder="1"/>
    <xf numFmtId="37" fontId="23" fillId="0" borderId="20" xfId="46" applyNumberFormat="1" applyBorder="1"/>
    <xf numFmtId="37" fontId="23" fillId="0" borderId="0" xfId="46" applyNumberFormat="1" applyBorder="1"/>
    <xf numFmtId="37" fontId="35" fillId="0" borderId="20" xfId="46" applyNumberFormat="1" applyFont="1" applyBorder="1" applyAlignment="1">
      <alignment horizontal="center"/>
    </xf>
    <xf numFmtId="37" fontId="35" fillId="0" borderId="0" xfId="46" applyNumberFormat="1" applyFont="1" applyBorder="1" applyAlignment="1">
      <alignment horizontal="center"/>
    </xf>
    <xf numFmtId="37" fontId="35" fillId="0" borderId="21" xfId="46" applyNumberFormat="1" applyFont="1" applyBorder="1" applyAlignment="1">
      <alignment horizontal="center"/>
    </xf>
    <xf numFmtId="5" fontId="23" fillId="0" borderId="20" xfId="46" applyNumberFormat="1" applyBorder="1"/>
    <xf numFmtId="9" fontId="23" fillId="0" borderId="0" xfId="54" applyFont="1" applyBorder="1"/>
    <xf numFmtId="169" fontId="23" fillId="0" borderId="0" xfId="46" applyNumberFormat="1" applyBorder="1"/>
    <xf numFmtId="5" fontId="23" fillId="0" borderId="21" xfId="46" applyNumberFormat="1" applyBorder="1"/>
    <xf numFmtId="37" fontId="23" fillId="0" borderId="22" xfId="46" applyNumberFormat="1" applyBorder="1"/>
    <xf numFmtId="37" fontId="23" fillId="0" borderId="11" xfId="46" applyNumberFormat="1" applyBorder="1"/>
    <xf numFmtId="169" fontId="23" fillId="0" borderId="11" xfId="46" applyNumberFormat="1" applyBorder="1"/>
    <xf numFmtId="37" fontId="23" fillId="0" borderId="23" xfId="46" applyNumberFormat="1" applyBorder="1"/>
    <xf numFmtId="170" fontId="23" fillId="0" borderId="0" xfId="54" applyNumberFormat="1" applyFont="1" applyBorder="1" applyAlignment="1">
      <alignment horizontal="center"/>
    </xf>
    <xf numFmtId="5" fontId="23" fillId="0" borderId="0" xfId="46" applyNumberFormat="1" applyBorder="1"/>
    <xf numFmtId="7" fontId="23" fillId="0" borderId="21" xfId="46" applyNumberFormat="1" applyBorder="1"/>
    <xf numFmtId="5" fontId="36" fillId="0" borderId="20" xfId="46" applyNumberFormat="1" applyFont="1" applyBorder="1"/>
    <xf numFmtId="169" fontId="23" fillId="0" borderId="0" xfId="46" applyNumberFormat="1" applyFill="1" applyBorder="1"/>
    <xf numFmtId="170" fontId="23" fillId="0" borderId="21" xfId="54" applyNumberFormat="1" applyFont="1" applyBorder="1"/>
    <xf numFmtId="170" fontId="23" fillId="0" borderId="0" xfId="54" applyNumberFormat="1" applyFont="1"/>
    <xf numFmtId="37" fontId="23" fillId="0" borderId="20" xfId="46" applyNumberFormat="1" applyBorder="1" applyAlignment="1"/>
    <xf numFmtId="37" fontId="23" fillId="0" borderId="0" xfId="46" applyNumberFormat="1" applyBorder="1" applyAlignment="1"/>
    <xf numFmtId="165" fontId="5" fillId="43" borderId="15" xfId="1" quotePrefix="1" applyNumberFormat="1" applyFont="1" applyFill="1" applyBorder="1" applyAlignment="1">
      <alignment horizontal="center"/>
    </xf>
    <xf numFmtId="165" fontId="0" fillId="43" borderId="15" xfId="1" quotePrefix="1" applyNumberFormat="1" applyFont="1" applyFill="1" applyBorder="1" applyAlignment="1">
      <alignment horizontal="center"/>
    </xf>
    <xf numFmtId="10" fontId="6" fillId="43" borderId="15" xfId="54" applyNumberFormat="1" applyFont="1" applyFill="1" applyBorder="1" applyAlignment="1">
      <alignment horizontal="center"/>
    </xf>
    <xf numFmtId="165" fontId="5" fillId="33" borderId="14" xfId="1" applyNumberFormat="1" applyFont="1" applyFill="1" applyBorder="1" applyAlignment="1">
      <alignment horizontal="center"/>
    </xf>
    <xf numFmtId="165" fontId="5" fillId="33" borderId="15" xfId="1" quotePrefix="1" applyNumberFormat="1" applyFont="1" applyFill="1" applyBorder="1" applyAlignment="1">
      <alignment horizontal="center"/>
    </xf>
    <xf numFmtId="165" fontId="3" fillId="33" borderId="15" xfId="1" applyNumberFormat="1" applyFont="1" applyFill="1" applyBorder="1" applyAlignment="1">
      <alignment horizontal="center"/>
    </xf>
    <xf numFmtId="165" fontId="5" fillId="35" borderId="14" xfId="1" applyNumberFormat="1" applyFont="1" applyFill="1" applyBorder="1" applyAlignment="1">
      <alignment horizontal="center"/>
    </xf>
    <xf numFmtId="165" fontId="5" fillId="35" borderId="15" xfId="1" quotePrefix="1" applyNumberFormat="1" applyFont="1" applyFill="1" applyBorder="1" applyAlignment="1">
      <alignment horizontal="center"/>
    </xf>
    <xf numFmtId="165" fontId="5" fillId="34" borderId="14" xfId="1" applyNumberFormat="1" applyFont="1" applyFill="1" applyBorder="1" applyAlignment="1">
      <alignment horizontal="center"/>
    </xf>
    <xf numFmtId="165" fontId="5" fillId="34" borderId="15" xfId="1" quotePrefix="1" applyNumberFormat="1" applyFont="1" applyFill="1" applyBorder="1" applyAlignment="1">
      <alignment horizontal="center"/>
    </xf>
    <xf numFmtId="165" fontId="5" fillId="34" borderId="15" xfId="1" quotePrefix="1" applyNumberFormat="1" applyFont="1" applyFill="1" applyBorder="1" applyAlignment="1"/>
    <xf numFmtId="165" fontId="5" fillId="43" borderId="14" xfId="1" applyNumberFormat="1" applyFont="1" applyFill="1" applyBorder="1" applyAlignment="1">
      <alignment horizontal="center"/>
    </xf>
    <xf numFmtId="165" fontId="5" fillId="36" borderId="14" xfId="1" applyNumberFormat="1" applyFont="1" applyFill="1" applyBorder="1" applyAlignment="1">
      <alignment horizontal="center"/>
    </xf>
    <xf numFmtId="165" fontId="5" fillId="36" borderId="15" xfId="1" quotePrefix="1" applyNumberFormat="1" applyFont="1" applyFill="1" applyBorder="1" applyAlignment="1">
      <alignment horizontal="center"/>
    </xf>
    <xf numFmtId="8" fontId="5" fillId="36" borderId="15" xfId="1" quotePrefix="1" applyNumberFormat="1" applyFont="1" applyFill="1" applyBorder="1" applyAlignment="1">
      <alignment horizontal="center"/>
    </xf>
    <xf numFmtId="165" fontId="3" fillId="36" borderId="15" xfId="1" applyNumberFormat="1" applyFont="1" applyFill="1" applyBorder="1" applyAlignment="1">
      <alignment horizontal="center"/>
    </xf>
    <xf numFmtId="10" fontId="37" fillId="0" borderId="0" xfId="54" applyNumberFormat="1" applyFont="1" applyAlignment="1">
      <alignment horizontal="center"/>
    </xf>
    <xf numFmtId="6" fontId="23" fillId="0" borderId="0" xfId="46" applyNumberFormat="1"/>
    <xf numFmtId="165" fontId="3" fillId="43" borderId="15" xfId="1" quotePrefix="1" applyNumberFormat="1" applyFont="1" applyFill="1" applyBorder="1" applyAlignment="1">
      <alignment horizontal="center"/>
    </xf>
    <xf numFmtId="0" fontId="0" fillId="0" borderId="0" xfId="0" applyFont="1" applyBorder="1"/>
    <xf numFmtId="37" fontId="23" fillId="0" borderId="0" xfId="46" applyNumberFormat="1" applyFont="1"/>
    <xf numFmtId="37" fontId="3" fillId="0" borderId="0" xfId="0" applyNumberFormat="1" applyFont="1" applyProtection="1">
      <protection hidden="1"/>
    </xf>
    <xf numFmtId="37" fontId="0" fillId="0" borderId="0" xfId="0" applyNumberFormat="1" applyFont="1" applyProtection="1">
      <protection hidden="1"/>
    </xf>
    <xf numFmtId="0" fontId="3" fillId="0" borderId="0" xfId="0" applyFont="1" applyProtection="1">
      <protection hidden="1"/>
    </xf>
    <xf numFmtId="6" fontId="6" fillId="43" borderId="15" xfId="1" applyNumberFormat="1" applyFont="1" applyFill="1" applyBorder="1" applyAlignment="1">
      <alignment horizontal="center"/>
    </xf>
    <xf numFmtId="10" fontId="6" fillId="46" borderId="15" xfId="54" applyNumberFormat="1" applyFont="1" applyFill="1" applyBorder="1" applyAlignment="1">
      <alignment horizontal="center"/>
    </xf>
    <xf numFmtId="6" fontId="6" fillId="46" borderId="15" xfId="1" applyNumberFormat="1" applyFont="1" applyFill="1" applyBorder="1" applyAlignment="1">
      <alignment horizontal="center"/>
    </xf>
    <xf numFmtId="166" fontId="3" fillId="46" borderId="15" xfId="2" applyNumberFormat="1" applyFont="1" applyFill="1" applyBorder="1" applyAlignment="1">
      <alignment horizontal="center"/>
    </xf>
    <xf numFmtId="165" fontId="3" fillId="46" borderId="15" xfId="1" applyNumberFormat="1" applyFont="1" applyFill="1" applyBorder="1" applyAlignment="1">
      <alignment horizontal="center"/>
    </xf>
    <xf numFmtId="10" fontId="6" fillId="45" borderId="15" xfId="54" applyNumberFormat="1" applyFont="1" applyFill="1" applyBorder="1" applyAlignment="1">
      <alignment horizontal="center"/>
    </xf>
    <xf numFmtId="165" fontId="3" fillId="45" borderId="15" xfId="1" applyNumberFormat="1" applyFont="1" applyFill="1" applyBorder="1" applyAlignment="1" applyProtection="1">
      <alignment horizontal="center"/>
      <protection locked="0"/>
    </xf>
    <xf numFmtId="6" fontId="6" fillId="45" borderId="15" xfId="1" applyNumberFormat="1" applyFont="1" applyFill="1" applyBorder="1" applyAlignment="1">
      <alignment horizontal="center"/>
    </xf>
    <xf numFmtId="166" fontId="3" fillId="45" borderId="15" xfId="2" applyNumberFormat="1" applyFont="1" applyFill="1" applyBorder="1" applyAlignment="1">
      <alignment horizontal="center"/>
    </xf>
    <xf numFmtId="165" fontId="3" fillId="45" borderId="15" xfId="1" applyNumberFormat="1" applyFont="1" applyFill="1" applyBorder="1" applyAlignment="1">
      <alignment horizontal="center"/>
    </xf>
    <xf numFmtId="165" fontId="3" fillId="46" borderId="15" xfId="1" applyNumberFormat="1" applyFont="1" applyFill="1" applyBorder="1" applyAlignment="1"/>
    <xf numFmtId="165" fontId="5" fillId="47" borderId="15" xfId="1" quotePrefix="1" applyNumberFormat="1" applyFont="1" applyFill="1" applyBorder="1" applyAlignment="1">
      <alignment horizontal="center"/>
    </xf>
    <xf numFmtId="165" fontId="3" fillId="47" borderId="15" xfId="1" applyNumberFormat="1" applyFont="1" applyFill="1" applyBorder="1" applyAlignment="1">
      <alignment horizontal="center"/>
    </xf>
    <xf numFmtId="10" fontId="6" fillId="47" borderId="15" xfId="54" applyNumberFormat="1" applyFont="1" applyFill="1" applyBorder="1" applyAlignment="1">
      <alignment horizontal="center"/>
    </xf>
    <xf numFmtId="6" fontId="6" fillId="47" borderId="15" xfId="1" applyNumberFormat="1" applyFont="1" applyFill="1" applyBorder="1" applyAlignment="1">
      <alignment horizontal="center"/>
    </xf>
    <xf numFmtId="6" fontId="6" fillId="47" borderId="16" xfId="1" applyNumberFormat="1" applyFont="1" applyFill="1" applyBorder="1" applyAlignment="1">
      <alignment horizontal="center"/>
    </xf>
    <xf numFmtId="165" fontId="3" fillId="48" borderId="15" xfId="1" applyNumberFormat="1" applyFont="1" applyFill="1" applyBorder="1" applyAlignment="1">
      <alignment horizontal="center"/>
    </xf>
    <xf numFmtId="10" fontId="6" fillId="48" borderId="15" xfId="54" applyNumberFormat="1" applyFont="1" applyFill="1" applyBorder="1" applyAlignment="1">
      <alignment horizontal="center"/>
    </xf>
    <xf numFmtId="6" fontId="6" fillId="48" borderId="15" xfId="1" applyNumberFormat="1" applyFont="1" applyFill="1" applyBorder="1" applyAlignment="1">
      <alignment horizontal="center"/>
    </xf>
    <xf numFmtId="165" fontId="7" fillId="48" borderId="15" xfId="1" quotePrefix="1" applyNumberFormat="1" applyFont="1" applyFill="1" applyBorder="1" applyAlignment="1">
      <alignment horizontal="center"/>
    </xf>
    <xf numFmtId="8" fontId="5" fillId="48" borderId="15" xfId="1" quotePrefix="1" applyNumberFormat="1" applyFont="1" applyFill="1" applyBorder="1" applyAlignment="1">
      <alignment horizontal="center"/>
    </xf>
    <xf numFmtId="6" fontId="5" fillId="48" borderId="15" xfId="1" quotePrefix="1" applyNumberFormat="1" applyFont="1" applyFill="1" applyBorder="1" applyAlignment="1">
      <alignment horizontal="center"/>
    </xf>
    <xf numFmtId="6" fontId="5" fillId="48" borderId="16" xfId="1" quotePrefix="1" applyNumberFormat="1" applyFont="1" applyFill="1" applyBorder="1" applyAlignment="1">
      <alignment horizontal="center"/>
    </xf>
    <xf numFmtId="6" fontId="6" fillId="45" borderId="16" xfId="1" applyNumberFormat="1" applyFont="1" applyFill="1" applyBorder="1" applyAlignment="1">
      <alignment horizontal="center"/>
    </xf>
    <xf numFmtId="6" fontId="6" fillId="46" borderId="16" xfId="1" applyNumberFormat="1" applyFont="1" applyFill="1" applyBorder="1" applyAlignment="1">
      <alignment horizontal="center"/>
    </xf>
    <xf numFmtId="6" fontId="6" fillId="43" borderId="16" xfId="1" applyNumberFormat="1" applyFont="1" applyFill="1" applyBorder="1" applyAlignment="1">
      <alignment horizontal="center"/>
    </xf>
    <xf numFmtId="165" fontId="3" fillId="44" borderId="11" xfId="1" applyNumberFormat="1" applyFont="1" applyFill="1" applyBorder="1" applyProtection="1">
      <protection locked="0"/>
    </xf>
    <xf numFmtId="0" fontId="0" fillId="0" borderId="0" xfId="0" applyFont="1" applyFill="1"/>
    <xf numFmtId="8" fontId="6" fillId="45" borderId="15" xfId="2" quotePrefix="1" applyNumberFormat="1" applyFont="1" applyFill="1" applyBorder="1" applyAlignment="1">
      <alignment horizontal="center"/>
    </xf>
    <xf numFmtId="8" fontId="6" fillId="46" borderId="15" xfId="2" quotePrefix="1" applyNumberFormat="1" applyFont="1" applyFill="1" applyBorder="1" applyAlignment="1">
      <alignment horizontal="center"/>
    </xf>
    <xf numFmtId="8" fontId="6" fillId="47" borderId="15" xfId="2" quotePrefix="1" applyNumberFormat="1" applyFont="1" applyFill="1" applyBorder="1" applyAlignment="1">
      <alignment horizontal="center"/>
    </xf>
    <xf numFmtId="8" fontId="6" fillId="48" borderId="15" xfId="2" quotePrefix="1" applyNumberFormat="1" applyFont="1" applyFill="1" applyBorder="1" applyAlignment="1">
      <alignment horizontal="center"/>
    </xf>
    <xf numFmtId="166" fontId="3" fillId="0" borderId="0" xfId="0" applyNumberFormat="1" applyFont="1"/>
    <xf numFmtId="165" fontId="3" fillId="33" borderId="0" xfId="1" applyNumberFormat="1" applyFont="1" applyFill="1" applyProtection="1"/>
    <xf numFmtId="166" fontId="6" fillId="35" borderId="12" xfId="2" applyNumberFormat="1" applyFont="1" applyFill="1" applyBorder="1" applyProtection="1"/>
    <xf numFmtId="37" fontId="35" fillId="0" borderId="0" xfId="46" applyNumberFormat="1" applyFont="1" applyBorder="1" applyAlignment="1">
      <alignment horizontal="center"/>
    </xf>
    <xf numFmtId="37" fontId="35" fillId="0" borderId="21" xfId="46" applyNumberFormat="1" applyFont="1" applyBorder="1" applyAlignment="1">
      <alignment horizontal="center"/>
    </xf>
    <xf numFmtId="9" fontId="3" fillId="0" borderId="0" xfId="54" applyFont="1"/>
    <xf numFmtId="9" fontId="0" fillId="0" borderId="0" xfId="54" applyFont="1"/>
    <xf numFmtId="165" fontId="3" fillId="43" borderId="0" xfId="1" applyNumberFormat="1" applyFont="1" applyFill="1" applyProtection="1"/>
    <xf numFmtId="0" fontId="0" fillId="0" borderId="0" xfId="0" applyFont="1" applyFill="1" applyProtection="1"/>
    <xf numFmtId="171" fontId="3" fillId="0" borderId="0" xfId="0" applyNumberFormat="1" applyFont="1"/>
    <xf numFmtId="10" fontId="3" fillId="0" borderId="0" xfId="54" applyNumberFormat="1" applyFont="1"/>
    <xf numFmtId="0" fontId="0" fillId="0" borderId="0" xfId="0" applyFont="1" applyAlignment="1">
      <alignment horizontal="right"/>
    </xf>
    <xf numFmtId="165" fontId="3" fillId="0" borderId="0" xfId="1" applyNumberFormat="1" applyFont="1"/>
    <xf numFmtId="165" fontId="3" fillId="0" borderId="0" xfId="0" applyNumberFormat="1" applyFont="1"/>
    <xf numFmtId="9" fontId="23" fillId="0" borderId="0" xfId="54" applyFont="1"/>
    <xf numFmtId="170" fontId="23" fillId="0" borderId="0" xfId="54" applyNumberFormat="1" applyFont="1" applyBorder="1"/>
    <xf numFmtId="172" fontId="3" fillId="43" borderId="0" xfId="1" applyNumberFormat="1" applyFont="1" applyFill="1"/>
    <xf numFmtId="172" fontId="6" fillId="43" borderId="0" xfId="1" applyNumberFormat="1" applyFont="1" applyFill="1"/>
    <xf numFmtId="172" fontId="38" fillId="43" borderId="0" xfId="1" applyNumberFormat="1" applyFont="1" applyFill="1"/>
    <xf numFmtId="43" fontId="3" fillId="33" borderId="0" xfId="1" applyNumberFormat="1" applyFont="1" applyFill="1"/>
    <xf numFmtId="0" fontId="0" fillId="0" borderId="0" xfId="3" applyNumberFormat="1" applyFont="1" applyAlignment="1">
      <alignment horizontal="left"/>
    </xf>
    <xf numFmtId="43" fontId="3" fillId="43" borderId="0" xfId="1" applyNumberFormat="1" applyFont="1" applyFill="1"/>
    <xf numFmtId="7" fontId="6" fillId="43" borderId="15" xfId="2" quotePrefix="1" applyNumberFormat="1" applyFont="1" applyFill="1" applyBorder="1" applyAlignment="1">
      <alignment horizontal="center"/>
    </xf>
    <xf numFmtId="173" fontId="3" fillId="33" borderId="0" xfId="2" applyNumberFormat="1" applyFont="1" applyFill="1"/>
    <xf numFmtId="173" fontId="3" fillId="33" borderId="0" xfId="1" applyNumberFormat="1" applyFont="1" applyFill="1"/>
    <xf numFmtId="171" fontId="3" fillId="34" borderId="0" xfId="2" applyNumberFormat="1" applyFont="1" applyFill="1"/>
    <xf numFmtId="171" fontId="3" fillId="35" borderId="0" xfId="2" applyNumberFormat="1" applyFont="1" applyFill="1"/>
    <xf numFmtId="171" fontId="3" fillId="36" borderId="0" xfId="2" applyNumberFormat="1" applyFont="1" applyFill="1"/>
    <xf numFmtId="171" fontId="3" fillId="34" borderId="0" xfId="1" applyNumberFormat="1" applyFont="1" applyFill="1"/>
    <xf numFmtId="171" fontId="3" fillId="35" borderId="0" xfId="1" applyNumberFormat="1" applyFont="1" applyFill="1"/>
    <xf numFmtId="171" fontId="3" fillId="36" borderId="0" xfId="1" applyNumberFormat="1" applyFont="1" applyFill="1"/>
    <xf numFmtId="173" fontId="38" fillId="33" borderId="0" xfId="1" applyNumberFormat="1" applyFont="1" applyFill="1"/>
    <xf numFmtId="171" fontId="38" fillId="34" borderId="0" xfId="1" applyNumberFormat="1" applyFont="1" applyFill="1"/>
    <xf numFmtId="171" fontId="38" fillId="35" borderId="0" xfId="1" applyNumberFormat="1" applyFont="1" applyFill="1"/>
    <xf numFmtId="171" fontId="38" fillId="36" borderId="0" xfId="1" applyNumberFormat="1" applyFont="1" applyFill="1"/>
    <xf numFmtId="173" fontId="6" fillId="33" borderId="0" xfId="1" applyNumberFormat="1" applyFont="1" applyFill="1"/>
    <xf numFmtId="0" fontId="6" fillId="0" borderId="0" xfId="0" applyFont="1"/>
    <xf numFmtId="171" fontId="6" fillId="34" borderId="0" xfId="1" applyNumberFormat="1" applyFont="1" applyFill="1"/>
    <xf numFmtId="171" fontId="6" fillId="0" borderId="0" xfId="0" applyNumberFormat="1" applyFont="1"/>
    <xf numFmtId="171" fontId="6" fillId="35" borderId="0" xfId="1" applyNumberFormat="1" applyFont="1" applyFill="1"/>
    <xf numFmtId="171" fontId="6" fillId="36" borderId="0" xfId="1" applyNumberFormat="1" applyFont="1" applyFill="1"/>
    <xf numFmtId="172" fontId="3" fillId="33" borderId="0" xfId="1" applyNumberFormat="1" applyFont="1" applyFill="1"/>
    <xf numFmtId="43" fontId="3" fillId="34" borderId="0" xfId="1" applyNumberFormat="1" applyFont="1" applyFill="1"/>
    <xf numFmtId="43" fontId="3" fillId="0" borderId="0" xfId="0" applyNumberFormat="1" applyFont="1"/>
    <xf numFmtId="43" fontId="3" fillId="35" borderId="0" xfId="1" applyNumberFormat="1" applyFont="1" applyFill="1"/>
    <xf numFmtId="43" fontId="3" fillId="36" borderId="0" xfId="1" applyNumberFormat="1" applyFont="1" applyFill="1"/>
    <xf numFmtId="172" fontId="3" fillId="34" borderId="0" xfId="1" applyNumberFormat="1" applyFont="1" applyFill="1"/>
    <xf numFmtId="172" fontId="3" fillId="0" borderId="0" xfId="0" applyNumberFormat="1" applyFont="1"/>
    <xf numFmtId="172" fontId="3" fillId="35" borderId="0" xfId="1" applyNumberFormat="1" applyFont="1" applyFill="1"/>
    <xf numFmtId="172" fontId="3" fillId="36" borderId="0" xfId="1" applyNumberFormat="1" applyFont="1" applyFill="1"/>
    <xf numFmtId="9" fontId="3" fillId="44" borderId="11" xfId="54" applyFont="1" applyFill="1" applyBorder="1" applyProtection="1">
      <protection locked="0"/>
    </xf>
    <xf numFmtId="0" fontId="0" fillId="0" borderId="0" xfId="3" applyNumberFormat="1" applyFont="1" applyFill="1" applyAlignment="1" applyProtection="1">
      <alignment horizontal="left" indent="1"/>
    </xf>
    <xf numFmtId="164" fontId="3" fillId="0" borderId="0" xfId="3" applyFont="1" applyProtection="1">
      <protection locked="0"/>
    </xf>
    <xf numFmtId="165" fontId="3" fillId="45" borderId="15" xfId="1" applyNumberFormat="1" applyFont="1" applyFill="1" applyBorder="1" applyAlignment="1" applyProtection="1">
      <alignment horizontal="center"/>
    </xf>
    <xf numFmtId="166" fontId="3" fillId="47" borderId="15" xfId="2" applyNumberFormat="1" applyFont="1" applyFill="1" applyBorder="1" applyAlignment="1" applyProtection="1">
      <alignment horizontal="center"/>
    </xf>
    <xf numFmtId="174" fontId="3" fillId="34" borderId="0" xfId="1" applyNumberFormat="1" applyFont="1" applyFill="1"/>
    <xf numFmtId="166" fontId="3" fillId="43" borderId="0" xfId="2" applyNumberFormat="1" applyFont="1" applyFill="1" applyBorder="1"/>
    <xf numFmtId="166" fontId="3" fillId="33" borderId="0" xfId="2" applyNumberFormat="1" applyFont="1" applyFill="1" applyBorder="1"/>
    <xf numFmtId="166" fontId="3" fillId="34" borderId="0" xfId="2" applyNumberFormat="1" applyFont="1" applyFill="1" applyBorder="1"/>
    <xf numFmtId="166" fontId="3" fillId="35" borderId="0" xfId="2" applyNumberFormat="1" applyFont="1" applyFill="1" applyBorder="1"/>
    <xf numFmtId="166" fontId="3" fillId="36" borderId="0" xfId="2" applyNumberFormat="1" applyFont="1" applyFill="1" applyBorder="1"/>
    <xf numFmtId="0" fontId="0" fillId="0" borderId="0" xfId="3" quotePrefix="1" applyNumberFormat="1" applyFont="1" applyAlignment="1" applyProtection="1">
      <alignment horizontal="left"/>
    </xf>
    <xf numFmtId="8" fontId="3" fillId="45" borderId="15" xfId="2" quotePrefix="1" applyNumberFormat="1" applyFont="1" applyFill="1" applyBorder="1" applyAlignment="1">
      <alignment horizontal="center"/>
    </xf>
    <xf numFmtId="166" fontId="6" fillId="43" borderId="0" xfId="2" applyNumberFormat="1" applyFont="1" applyFill="1" applyBorder="1"/>
    <xf numFmtId="166" fontId="6" fillId="33" borderId="11" xfId="2" applyNumberFormat="1" applyFont="1" applyFill="1" applyBorder="1"/>
    <xf numFmtId="166" fontId="6" fillId="34" borderId="11" xfId="2" applyNumberFormat="1" applyFont="1" applyFill="1" applyBorder="1"/>
    <xf numFmtId="166" fontId="6" fillId="35" borderId="11" xfId="2" applyNumberFormat="1" applyFont="1" applyFill="1" applyBorder="1" applyProtection="1"/>
    <xf numFmtId="166" fontId="6" fillId="36" borderId="11" xfId="2" applyNumberFormat="1" applyFont="1" applyFill="1" applyBorder="1"/>
    <xf numFmtId="165" fontId="3" fillId="44" borderId="12" xfId="1" applyNumberFormat="1" applyFont="1" applyFill="1" applyBorder="1" applyProtection="1">
      <protection locked="0"/>
    </xf>
    <xf numFmtId="6" fontId="6" fillId="34" borderId="15" xfId="1" applyNumberFormat="1" applyFont="1" applyFill="1" applyBorder="1" applyAlignment="1">
      <alignment horizontal="center"/>
    </xf>
    <xf numFmtId="6" fontId="6" fillId="35" borderId="15" xfId="1" applyNumberFormat="1" applyFont="1" applyFill="1" applyBorder="1" applyAlignment="1">
      <alignment horizontal="center"/>
    </xf>
    <xf numFmtId="6" fontId="6" fillId="36" borderId="15" xfId="1" applyNumberFormat="1" applyFont="1" applyFill="1" applyBorder="1" applyAlignment="1">
      <alignment horizontal="center"/>
    </xf>
    <xf numFmtId="37" fontId="40" fillId="0" borderId="0" xfId="46" applyNumberFormat="1" applyFont="1"/>
    <xf numFmtId="0" fontId="8" fillId="38" borderId="0" xfId="0" applyFont="1" applyFill="1" applyAlignment="1">
      <alignment horizontal="left" wrapText="1"/>
    </xf>
    <xf numFmtId="37" fontId="34" fillId="0" borderId="0" xfId="46" applyNumberFormat="1" applyFont="1" applyAlignment="1">
      <alignment horizontal="center"/>
    </xf>
  </cellXfs>
  <cellStyles count="55">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Calculation 2" xfId="29"/>
    <cellStyle name="Check Cell 2" xfId="30"/>
    <cellStyle name="Comma" xfId="1" builtinId="3"/>
    <cellStyle name="Comma [0] 2" xfId="31"/>
    <cellStyle name="Comma 2" xfId="32"/>
    <cellStyle name="Currency" xfId="2" builtinId="4"/>
    <cellStyle name="Currency 2" xfId="33"/>
    <cellStyle name="Explanatory Text 2" xfId="34"/>
    <cellStyle name="Good 2" xfId="35"/>
    <cellStyle name="Heading 1 2" xfId="36"/>
    <cellStyle name="Heading 2 2" xfId="37"/>
    <cellStyle name="Heading 3 2" xfId="38"/>
    <cellStyle name="Heading 4 2" xfId="39"/>
    <cellStyle name="Input 2" xfId="40"/>
    <cellStyle name="Linked Cell 2" xfId="41"/>
    <cellStyle name="Neutral 2" xfId="42"/>
    <cellStyle name="Normal" xfId="0" builtinId="0"/>
    <cellStyle name="Normal 2" xfId="43"/>
    <cellStyle name="Normal 3" xfId="44"/>
    <cellStyle name="Normal 4" xfId="45"/>
    <cellStyle name="Normal 5" xfId="46"/>
    <cellStyle name="Normal 6" xfId="47"/>
    <cellStyle name="Normal 7" xfId="48"/>
    <cellStyle name="Normal_Summary" xfId="3"/>
    <cellStyle name="Note 2" xfId="49"/>
    <cellStyle name="Output 2" xfId="50"/>
    <cellStyle name="Percent" xfId="54" builtinId="5"/>
    <cellStyle name="Percent 2" xfId="51"/>
    <cellStyle name="Total 2" xfId="52"/>
    <cellStyle name="Warning Text 2" xfId="53"/>
  </cellStyles>
  <dxfs count="6">
    <dxf>
      <font>
        <color rgb="FF9C0006"/>
      </font>
    </dxf>
    <dxf>
      <font>
        <color rgb="FFFF0000"/>
      </font>
    </dxf>
    <dxf>
      <font>
        <color rgb="FF9C0006"/>
      </font>
    </dxf>
    <dxf>
      <font>
        <color rgb="FFFF0000"/>
      </font>
    </dxf>
    <dxf>
      <font>
        <color rgb="FF9C0006"/>
      </font>
    </dxf>
    <dxf>
      <font>
        <color rgb="FFFF0000"/>
      </font>
    </dxf>
  </dxfs>
  <tableStyles count="0" defaultTableStyle="TableStyleMedium2" defaultPivotStyle="PivotStyleLight16"/>
  <colors>
    <mruColors>
      <color rgb="FFFBC18D"/>
      <color rgb="FFC4D79B"/>
      <color rgb="FF95B3D7"/>
      <color rgb="FFDA9694"/>
      <color rgb="FFFFCC99"/>
      <color rgb="FFFFFF99"/>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2609849</xdr:colOff>
      <xdr:row>0</xdr:row>
      <xdr:rowOff>57150</xdr:rowOff>
    </xdr:from>
    <xdr:to>
      <xdr:col>9</xdr:col>
      <xdr:colOff>1019174</xdr:colOff>
      <xdr:row>6</xdr:row>
      <xdr:rowOff>95249</xdr:rowOff>
    </xdr:to>
    <xdr:sp macro="" textlink="">
      <xdr:nvSpPr>
        <xdr:cNvPr id="2" name="TextBox 1"/>
        <xdr:cNvSpPr txBox="1"/>
      </xdr:nvSpPr>
      <xdr:spPr>
        <a:xfrm>
          <a:off x="2609849" y="57150"/>
          <a:ext cx="7410450" cy="11239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t>Instructions</a:t>
          </a:r>
        </a:p>
        <a:p>
          <a:pPr algn="l"/>
          <a:r>
            <a:rPr lang="en-US" sz="1100"/>
            <a:t>This spreadsheet allows you to</a:t>
          </a:r>
          <a:r>
            <a:rPr lang="en-US" sz="1100" baseline="0"/>
            <a:t> see the impact changing tax revenues , increasing compensation, and budget cuts have on the school district budget. Make your changes in the red cells.  Changes you make will affect the year you have selected and any subsequent years. You only have to input a change once unless you want to increase the change in a future year. Advanced users can unlock all cells and make other changes as well. To unlock all cells, right click the DIY Budget tab and select Unprotect Sheet. </a:t>
          </a:r>
          <a:r>
            <a:rPr lang="en-US" sz="1100" b="1" baseline="0">
              <a:solidFill>
                <a:srgbClr val="00B050"/>
              </a:solidFill>
            </a:rPr>
            <a:t> Review the effect of your changes on the Results tab.</a:t>
          </a:r>
        </a:p>
        <a:p>
          <a:pPr algn="l"/>
          <a:endParaRPr lang="en-US" sz="1100" baseline="0"/>
        </a:p>
        <a:p>
          <a:pPr algn="l"/>
          <a:endParaRPr lang="en-US" sz="1100"/>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110477</xdr:colOff>
      <xdr:row>27</xdr:row>
      <xdr:rowOff>157746</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8644877" cy="452972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5:L133"/>
  <sheetViews>
    <sheetView showGridLines="0" showRowColHeaders="0" tabSelected="1" zoomScaleNormal="100" workbookViewId="0">
      <selection activeCell="A8" sqref="A8"/>
    </sheetView>
  </sheetViews>
  <sheetFormatPr defaultColWidth="8.85546875" defaultRowHeight="12.75" x14ac:dyDescent="0.2"/>
  <cols>
    <col min="1" max="1" width="68.140625" style="3" customWidth="1"/>
    <col min="2" max="2" width="15.42578125" style="3" customWidth="1"/>
    <col min="3" max="3" width="1.28515625" style="3" customWidth="1"/>
    <col min="4" max="4" width="15.42578125" style="3" customWidth="1"/>
    <col min="5" max="5" width="1.28515625" style="3" customWidth="1"/>
    <col min="6" max="6" width="15.42578125" style="3" customWidth="1"/>
    <col min="7" max="7" width="1.28515625" style="3" customWidth="1"/>
    <col min="8" max="8" width="15.42578125" style="3" customWidth="1"/>
    <col min="9" max="9" width="1.28515625" style="3" customWidth="1"/>
    <col min="10" max="10" width="15.42578125" style="3" customWidth="1"/>
    <col min="11" max="11" width="9.7109375" style="3" customWidth="1"/>
    <col min="12" max="12" width="12.28515625" style="3" bestFit="1" customWidth="1"/>
    <col min="13" max="16384" width="8.85546875" style="3"/>
  </cols>
  <sheetData>
    <row r="5" spans="1:12" ht="20.25" x14ac:dyDescent="0.3">
      <c r="A5" s="1" t="s">
        <v>0</v>
      </c>
      <c r="B5" s="2"/>
      <c r="D5" s="2"/>
      <c r="F5" s="2"/>
      <c r="H5" s="2"/>
      <c r="J5" s="2"/>
    </row>
    <row r="6" spans="1:12" ht="14.25" x14ac:dyDescent="0.2">
      <c r="A6" s="4" t="s">
        <v>1</v>
      </c>
      <c r="B6" s="2"/>
      <c r="D6" s="2"/>
      <c r="F6" s="2"/>
      <c r="H6" s="2"/>
      <c r="J6" s="2"/>
    </row>
    <row r="7" spans="1:12" ht="15" thickBot="1" x14ac:dyDescent="0.25">
      <c r="A7" s="5" t="s">
        <v>75</v>
      </c>
      <c r="B7" s="6"/>
      <c r="C7" s="6"/>
      <c r="D7" s="6"/>
      <c r="E7" s="6"/>
      <c r="F7" s="6"/>
      <c r="G7" s="6"/>
      <c r="H7" s="6"/>
      <c r="I7" s="6"/>
      <c r="J7" s="6"/>
    </row>
    <row r="8" spans="1:12" x14ac:dyDescent="0.2">
      <c r="A8" s="311"/>
      <c r="B8" s="150" t="s">
        <v>74</v>
      </c>
      <c r="D8" s="8" t="s">
        <v>4</v>
      </c>
      <c r="F8" s="9" t="s">
        <v>5</v>
      </c>
      <c r="H8" s="10" t="s">
        <v>6</v>
      </c>
      <c r="J8" s="11" t="s">
        <v>7</v>
      </c>
    </row>
    <row r="9" spans="1:12" x14ac:dyDescent="0.2">
      <c r="A9" s="7"/>
      <c r="B9" s="166" t="s">
        <v>46</v>
      </c>
      <c r="D9" s="12" t="s">
        <v>9</v>
      </c>
      <c r="F9" s="13" t="s">
        <v>10</v>
      </c>
      <c r="H9" s="14" t="s">
        <v>11</v>
      </c>
      <c r="J9" s="15" t="s">
        <v>12</v>
      </c>
    </row>
    <row r="10" spans="1:12" x14ac:dyDescent="0.2">
      <c r="A10" s="7"/>
      <c r="B10" s="151"/>
      <c r="D10" s="16"/>
      <c r="F10" s="17"/>
      <c r="H10" s="18"/>
      <c r="J10" s="19"/>
    </row>
    <row r="11" spans="1:12" x14ac:dyDescent="0.2">
      <c r="A11" s="20" t="s">
        <v>14</v>
      </c>
      <c r="B11" s="152"/>
      <c r="D11" s="21"/>
      <c r="F11" s="22"/>
      <c r="H11" s="23"/>
      <c r="J11" s="24"/>
    </row>
    <row r="12" spans="1:12" x14ac:dyDescent="0.2">
      <c r="A12" s="25" t="s">
        <v>15</v>
      </c>
      <c r="B12" s="153">
        <f>43637528-4000000+B18</f>
        <v>43637528</v>
      </c>
      <c r="D12" s="26">
        <f>+B12+D18+Calculations!D21</f>
        <v>43637528</v>
      </c>
      <c r="F12" s="27">
        <f>+D12+F18+Calculations!F21</f>
        <v>43637528</v>
      </c>
      <c r="H12" s="28">
        <f>+F12+H18+Calculations!H21</f>
        <v>43637528</v>
      </c>
      <c r="J12" s="29">
        <f>+H12+J18+Calculations!J21</f>
        <v>43637528</v>
      </c>
      <c r="L12" s="259"/>
    </row>
    <row r="13" spans="1:12" x14ac:dyDescent="0.2">
      <c r="A13" s="25" t="s">
        <v>16</v>
      </c>
      <c r="B13" s="152">
        <v>1181627</v>
      </c>
      <c r="D13" s="21">
        <f>+B13</f>
        <v>1181627</v>
      </c>
      <c r="F13" s="22">
        <f>+B13</f>
        <v>1181627</v>
      </c>
      <c r="H13" s="23">
        <f>+B13</f>
        <v>1181627</v>
      </c>
      <c r="J13" s="24">
        <f>+B13</f>
        <v>1181627</v>
      </c>
      <c r="L13" s="259"/>
    </row>
    <row r="14" spans="1:12" x14ac:dyDescent="0.2">
      <c r="A14" s="25" t="s">
        <v>17</v>
      </c>
      <c r="B14" s="152">
        <v>1184370</v>
      </c>
      <c r="D14" s="260">
        <v>1184370</v>
      </c>
      <c r="F14" s="22">
        <v>1184370</v>
      </c>
      <c r="H14" s="23">
        <v>1184370</v>
      </c>
      <c r="J14" s="24">
        <v>1184370</v>
      </c>
      <c r="L14" s="259"/>
    </row>
    <row r="15" spans="1:12" ht="18" customHeight="1" x14ac:dyDescent="0.2">
      <c r="A15" s="32" t="s">
        <v>19</v>
      </c>
      <c r="B15" s="154">
        <f>SUM(B12:B14)</f>
        <v>46003525</v>
      </c>
      <c r="D15" s="33">
        <f>SUM(D12:D14)</f>
        <v>46003525</v>
      </c>
      <c r="F15" s="34">
        <f>SUM(F12:F14)</f>
        <v>46003525</v>
      </c>
      <c r="H15" s="261">
        <f>SUM(H12:H14)</f>
        <v>46003525</v>
      </c>
      <c r="J15" s="36">
        <f>SUM(J12:J14)</f>
        <v>46003525</v>
      </c>
    </row>
    <row r="16" spans="1:12" ht="5.25" customHeight="1" x14ac:dyDescent="0.2">
      <c r="A16" s="32"/>
      <c r="B16" s="322"/>
      <c r="D16" s="323"/>
      <c r="F16" s="324"/>
      <c r="H16" s="325"/>
      <c r="J16" s="326"/>
    </row>
    <row r="17" spans="1:12" x14ac:dyDescent="0.2">
      <c r="A17" s="310" t="s">
        <v>99</v>
      </c>
      <c r="B17" s="266"/>
      <c r="C17" s="267"/>
      <c r="D17" s="309"/>
      <c r="E17" s="267"/>
      <c r="F17" s="309"/>
      <c r="G17" s="267"/>
      <c r="H17" s="309"/>
      <c r="I17" s="267"/>
      <c r="J17" s="309"/>
    </row>
    <row r="18" spans="1:12" x14ac:dyDescent="0.2">
      <c r="A18" s="30" t="s">
        <v>117</v>
      </c>
      <c r="B18" s="253">
        <v>4000000</v>
      </c>
      <c r="C18" s="254"/>
      <c r="D18" s="253"/>
      <c r="E18" s="254"/>
      <c r="F18" s="253"/>
      <c r="G18" s="254"/>
      <c r="H18" s="253"/>
      <c r="I18" s="254"/>
      <c r="J18" s="253"/>
    </row>
    <row r="19" spans="1:12" x14ac:dyDescent="0.2">
      <c r="A19" s="37"/>
      <c r="B19" s="152"/>
      <c r="D19" s="21"/>
      <c r="F19" s="22"/>
      <c r="H19" s="23"/>
      <c r="J19" s="24"/>
    </row>
    <row r="20" spans="1:12" x14ac:dyDescent="0.2">
      <c r="A20" s="38" t="s">
        <v>20</v>
      </c>
      <c r="B20" s="152"/>
      <c r="D20" s="21"/>
      <c r="F20" s="22"/>
      <c r="H20" s="23"/>
      <c r="J20" s="24"/>
    </row>
    <row r="21" spans="1:12" x14ac:dyDescent="0.2">
      <c r="A21" s="39" t="s">
        <v>21</v>
      </c>
      <c r="B21" s="155">
        <v>45036281</v>
      </c>
      <c r="D21" s="40">
        <f>+B29</f>
        <v>42779747</v>
      </c>
      <c r="F21" s="41">
        <f>+D29</f>
        <v>44460928.32</v>
      </c>
      <c r="H21" s="42">
        <f>+F29</f>
        <v>46216963.809</v>
      </c>
      <c r="J21" s="43">
        <f>+H29</f>
        <v>48057069.581558004</v>
      </c>
    </row>
    <row r="22" spans="1:12" x14ac:dyDescent="0.2">
      <c r="A22" s="30" t="s">
        <v>22</v>
      </c>
      <c r="B22" s="152"/>
      <c r="D22" s="21"/>
      <c r="F22" s="22"/>
      <c r="H22" s="23"/>
      <c r="J22" s="24"/>
    </row>
    <row r="23" spans="1:12" x14ac:dyDescent="0.2">
      <c r="A23" s="44" t="s">
        <v>23</v>
      </c>
      <c r="B23" s="152">
        <v>800415</v>
      </c>
      <c r="D23" s="45">
        <f>(4401703*0.02)+(3944878*0.13)</f>
        <v>600868.19999999995</v>
      </c>
      <c r="F23" s="22">
        <f>((4401703*1.02)*0.02)+((3944878*1.13)*0.13)</f>
        <v>669297.31940000004</v>
      </c>
      <c r="H23" s="23">
        <f>(4401703*(1.02^2))*0.02+(3944878*(1.13^2))*0.13</f>
        <v>746428.54938999994</v>
      </c>
      <c r="J23" s="24">
        <f>(4401703*(1.02^3))*0.02+(3944878*(1.13^3))*0.13</f>
        <v>833389.2908480597</v>
      </c>
    </row>
    <row r="24" spans="1:12" x14ac:dyDescent="0.2">
      <c r="A24" s="44" t="s">
        <v>24</v>
      </c>
      <c r="B24" s="152">
        <v>-131313</v>
      </c>
      <c r="D24" s="21">
        <v>0</v>
      </c>
      <c r="F24" s="22">
        <v>0</v>
      </c>
      <c r="H24" s="23">
        <v>0</v>
      </c>
      <c r="J24" s="24">
        <v>0</v>
      </c>
    </row>
    <row r="25" spans="1:12" x14ac:dyDescent="0.2">
      <c r="A25" s="46" t="s">
        <v>25</v>
      </c>
      <c r="B25" s="152">
        <v>74364</v>
      </c>
      <c r="D25" s="21">
        <f>B25*1.08</f>
        <v>80313.12000000001</v>
      </c>
      <c r="F25" s="22">
        <f>D25*1.08</f>
        <v>86738.169600000023</v>
      </c>
      <c r="H25" s="23">
        <f>F25*1.08</f>
        <v>93677.223168000026</v>
      </c>
      <c r="J25" s="24">
        <f>H25*1.08</f>
        <v>101171.40102144003</v>
      </c>
      <c r="L25" s="259"/>
    </row>
    <row r="26" spans="1:12" ht="5.25" customHeight="1" x14ac:dyDescent="0.2">
      <c r="A26" s="46"/>
      <c r="B26" s="152"/>
      <c r="D26" s="21"/>
      <c r="F26" s="22"/>
      <c r="H26" s="23"/>
      <c r="J26" s="24"/>
      <c r="L26" s="259"/>
    </row>
    <row r="27" spans="1:12" x14ac:dyDescent="0.2">
      <c r="A27" s="320" t="s">
        <v>118</v>
      </c>
      <c r="B27" s="327"/>
      <c r="D27" s="327">
        <v>1000000</v>
      </c>
      <c r="F27" s="327">
        <v>1000000</v>
      </c>
      <c r="H27" s="327">
        <v>1000000</v>
      </c>
      <c r="J27" s="327">
        <v>1000000</v>
      </c>
    </row>
    <row r="28" spans="1:12" x14ac:dyDescent="0.2">
      <c r="A28" s="47" t="s">
        <v>76</v>
      </c>
      <c r="B28" s="167">
        <v>-3000000</v>
      </c>
      <c r="D28" s="167"/>
      <c r="F28" s="167"/>
      <c r="H28" s="167"/>
      <c r="J28" s="167"/>
    </row>
    <row r="29" spans="1:12" ht="18" customHeight="1" x14ac:dyDescent="0.2">
      <c r="A29" s="48" t="s">
        <v>28</v>
      </c>
      <c r="B29" s="156">
        <f>SUM(B21:B28)</f>
        <v>42779747</v>
      </c>
      <c r="D29" s="49">
        <f>SUM(D21:D28)</f>
        <v>44460928.32</v>
      </c>
      <c r="F29" s="50">
        <f>SUM(F21:F28)</f>
        <v>46216963.809</v>
      </c>
      <c r="H29" s="51">
        <f>SUM(H21:H28)</f>
        <v>48057069.581558004</v>
      </c>
      <c r="J29" s="52">
        <f>SUM(J21:J28)</f>
        <v>49991630.273427509</v>
      </c>
    </row>
    <row r="30" spans="1:12" x14ac:dyDescent="0.2">
      <c r="A30" s="7"/>
      <c r="B30" s="152"/>
      <c r="D30" s="21"/>
      <c r="F30" s="22"/>
      <c r="H30" s="23"/>
      <c r="J30" s="24"/>
    </row>
    <row r="31" spans="1:12" hidden="1" x14ac:dyDescent="0.2">
      <c r="B31" s="152"/>
      <c r="D31" s="21"/>
      <c r="F31" s="22"/>
      <c r="H31" s="23"/>
      <c r="J31" s="24"/>
    </row>
    <row r="32" spans="1:12" x14ac:dyDescent="0.2">
      <c r="A32" s="20" t="s">
        <v>115</v>
      </c>
      <c r="B32" s="168">
        <f>+B15-B29</f>
        <v>3223778</v>
      </c>
      <c r="D32" s="169">
        <f>+D15-D29</f>
        <v>1542596.6799999997</v>
      </c>
      <c r="F32" s="171">
        <f>+F15-F29</f>
        <v>-213438.80900000036</v>
      </c>
      <c r="H32" s="173">
        <f>+H15-H29</f>
        <v>-2053544.581558004</v>
      </c>
      <c r="J32" s="174">
        <f>+J15-J29</f>
        <v>-3988105.2734275088</v>
      </c>
    </row>
    <row r="33" spans="1:10" ht="13.5" customHeight="1" x14ac:dyDescent="0.2">
      <c r="A33" s="53"/>
      <c r="B33" s="152"/>
      <c r="D33" s="21"/>
      <c r="F33" s="22"/>
      <c r="H33" s="23"/>
      <c r="J33" s="24"/>
    </row>
    <row r="34" spans="1:10" x14ac:dyDescent="0.2">
      <c r="A34" s="20" t="s">
        <v>31</v>
      </c>
      <c r="B34" s="157">
        <f>2251814+4905366</f>
        <v>7157180</v>
      </c>
      <c r="D34" s="54">
        <f>+B35</f>
        <v>10380958</v>
      </c>
      <c r="F34" s="55">
        <f>+D35</f>
        <v>11923554.68</v>
      </c>
      <c r="H34" s="56">
        <f>+F35</f>
        <v>11710115.870999999</v>
      </c>
      <c r="J34" s="57">
        <f>+H35</f>
        <v>9656571.2894419953</v>
      </c>
    </row>
    <row r="35" spans="1:10" ht="18" customHeight="1" thickBot="1" x14ac:dyDescent="0.25">
      <c r="A35" s="20" t="s">
        <v>32</v>
      </c>
      <c r="B35" s="158">
        <f>+B32+B34</f>
        <v>10380958</v>
      </c>
      <c r="D35" s="58">
        <f>+D32+D34</f>
        <v>11923554.68</v>
      </c>
      <c r="F35" s="59">
        <f>+F32+F34</f>
        <v>11710115.870999999</v>
      </c>
      <c r="H35" s="60">
        <f>+H32+H34</f>
        <v>9656571.2894419953</v>
      </c>
      <c r="J35" s="61">
        <f>+J32+J34</f>
        <v>5668466.0160144866</v>
      </c>
    </row>
    <row r="36" spans="1:10" ht="18" customHeight="1" thickTop="1" x14ac:dyDescent="0.2">
      <c r="A36" s="20"/>
      <c r="B36" s="315"/>
      <c r="D36" s="316"/>
      <c r="F36" s="317"/>
      <c r="H36" s="318"/>
      <c r="J36" s="319"/>
    </row>
    <row r="37" spans="1:10" ht="18" customHeight="1" x14ac:dyDescent="0.2">
      <c r="A37" s="20" t="s">
        <v>114</v>
      </c>
      <c r="B37" s="315">
        <f>+B29/12*2</f>
        <v>7129957.833333333</v>
      </c>
      <c r="D37" s="316">
        <f>+D29/12*2</f>
        <v>7410154.7199999997</v>
      </c>
      <c r="F37" s="317">
        <f>+F29/12*2</f>
        <v>7702827.3015000001</v>
      </c>
      <c r="H37" s="318">
        <f>+H29/12*2</f>
        <v>8009511.5969263343</v>
      </c>
      <c r="J37" s="319">
        <f>+J29/12*2</f>
        <v>8331938.3789045848</v>
      </c>
    </row>
    <row r="38" spans="1:10" x14ac:dyDescent="0.2">
      <c r="B38" s="152"/>
      <c r="D38" s="21"/>
      <c r="F38" s="170"/>
      <c r="H38" s="23"/>
      <c r="J38" s="24"/>
    </row>
    <row r="39" spans="1:10" hidden="1" x14ac:dyDescent="0.2">
      <c r="B39" s="168"/>
      <c r="D39" s="169"/>
      <c r="F39" s="171"/>
      <c r="H39" s="173"/>
      <c r="J39" s="174"/>
    </row>
    <row r="40" spans="1:10" x14ac:dyDescent="0.2">
      <c r="A40" s="20" t="s">
        <v>116</v>
      </c>
      <c r="B40" s="168">
        <f>+B35-(B29/12*2)</f>
        <v>3251000.166666667</v>
      </c>
      <c r="D40" s="169">
        <f>+D35-(D29/12*2)</f>
        <v>4513399.96</v>
      </c>
      <c r="F40" s="171">
        <f>+F35-(F29/12*2)</f>
        <v>4007288.5694999993</v>
      </c>
      <c r="H40" s="173">
        <f>+H35-(H29/12*2)</f>
        <v>1647059.692515661</v>
      </c>
      <c r="J40" s="174">
        <f>+J35-(J29/12*2)</f>
        <v>-2663472.3628900982</v>
      </c>
    </row>
    <row r="41" spans="1:10" x14ac:dyDescent="0.2">
      <c r="A41" s="65"/>
      <c r="B41" s="152"/>
      <c r="D41" s="40"/>
      <c r="F41" s="172"/>
      <c r="H41" s="42"/>
      <c r="J41" s="43"/>
    </row>
    <row r="42" spans="1:10" x14ac:dyDescent="0.2">
      <c r="A42" s="76" t="s">
        <v>119</v>
      </c>
    </row>
    <row r="44" spans="1:10" x14ac:dyDescent="0.2">
      <c r="A44" s="164" t="s">
        <v>67</v>
      </c>
    </row>
    <row r="45" spans="1:10" x14ac:dyDescent="0.2">
      <c r="A45" s="149" t="s">
        <v>73</v>
      </c>
    </row>
    <row r="46" spans="1:10" x14ac:dyDescent="0.2">
      <c r="A46" s="149" t="s">
        <v>68</v>
      </c>
    </row>
    <row r="47" spans="1:10" x14ac:dyDescent="0.2">
      <c r="A47" s="149" t="s">
        <v>69</v>
      </c>
    </row>
    <row r="48" spans="1:10" x14ac:dyDescent="0.2">
      <c r="A48" s="149" t="s">
        <v>72</v>
      </c>
    </row>
    <row r="49" spans="1:12" x14ac:dyDescent="0.2">
      <c r="A49" s="149"/>
    </row>
    <row r="50" spans="1:12" hidden="1" x14ac:dyDescent="0.2"/>
    <row r="51" spans="1:12" hidden="1" x14ac:dyDescent="0.2"/>
    <row r="52" spans="1:12" hidden="1" x14ac:dyDescent="0.2"/>
    <row r="53" spans="1:12" hidden="1" x14ac:dyDescent="0.2"/>
    <row r="54" spans="1:12" hidden="1" x14ac:dyDescent="0.2"/>
    <row r="55" spans="1:12" hidden="1" x14ac:dyDescent="0.2"/>
    <row r="56" spans="1:12" hidden="1" x14ac:dyDescent="0.2"/>
    <row r="57" spans="1:12" hidden="1" x14ac:dyDescent="0.2"/>
    <row r="58" spans="1:12" hidden="1" x14ac:dyDescent="0.2"/>
    <row r="59" spans="1:12" hidden="1" x14ac:dyDescent="0.2"/>
    <row r="60" spans="1:12" hidden="1" x14ac:dyDescent="0.2"/>
    <row r="61" spans="1:12" hidden="1" x14ac:dyDescent="0.2"/>
    <row r="62" spans="1:12" hidden="1" x14ac:dyDescent="0.2">
      <c r="B62" s="3">
        <v>0</v>
      </c>
      <c r="K62" s="224"/>
      <c r="L62" s="224"/>
    </row>
    <row r="63" spans="1:12" hidden="1" x14ac:dyDescent="0.2">
      <c r="B63" s="224">
        <v>1000000</v>
      </c>
      <c r="D63" s="224">
        <v>0</v>
      </c>
      <c r="F63" s="269"/>
      <c r="H63" s="269"/>
      <c r="J63" s="269"/>
    </row>
    <row r="64" spans="1:12" hidden="1" x14ac:dyDescent="0.2">
      <c r="B64" s="224">
        <v>2000000</v>
      </c>
      <c r="D64" s="224">
        <v>500000</v>
      </c>
    </row>
    <row r="65" spans="2:4" hidden="1" x14ac:dyDescent="0.2">
      <c r="B65" s="224">
        <v>3000000</v>
      </c>
      <c r="D65" s="224">
        <v>1000000</v>
      </c>
    </row>
    <row r="66" spans="2:4" hidden="1" x14ac:dyDescent="0.2">
      <c r="B66" s="224">
        <v>4000000</v>
      </c>
      <c r="D66" s="224">
        <v>1500000</v>
      </c>
    </row>
    <row r="67" spans="2:4" hidden="1" x14ac:dyDescent="0.2">
      <c r="B67" s="225">
        <v>5000000</v>
      </c>
    </row>
    <row r="68" spans="2:4" hidden="1" x14ac:dyDescent="0.2">
      <c r="B68" s="224">
        <v>6000000</v>
      </c>
    </row>
    <row r="69" spans="2:4" hidden="1" x14ac:dyDescent="0.2">
      <c r="B69" s="224">
        <v>7000000</v>
      </c>
    </row>
    <row r="70" spans="2:4" hidden="1" x14ac:dyDescent="0.2">
      <c r="B70" s="224">
        <v>8000000</v>
      </c>
    </row>
    <row r="71" spans="2:4" hidden="1" x14ac:dyDescent="0.2">
      <c r="B71" s="224">
        <v>9000000</v>
      </c>
    </row>
    <row r="72" spans="2:4" hidden="1" x14ac:dyDescent="0.2">
      <c r="B72" s="224">
        <v>10000000</v>
      </c>
    </row>
    <row r="73" spans="2:4" hidden="1" x14ac:dyDescent="0.2">
      <c r="B73" s="224"/>
    </row>
    <row r="74" spans="2:4" hidden="1" x14ac:dyDescent="0.2">
      <c r="B74" s="224"/>
    </row>
    <row r="75" spans="2:4" hidden="1" x14ac:dyDescent="0.2">
      <c r="B75" s="226"/>
    </row>
    <row r="76" spans="2:4" hidden="1" x14ac:dyDescent="0.2">
      <c r="B76" s="226"/>
    </row>
    <row r="77" spans="2:4" hidden="1" x14ac:dyDescent="0.2">
      <c r="B77" s="224"/>
    </row>
    <row r="78" spans="2:4" hidden="1" x14ac:dyDescent="0.2">
      <c r="B78" s="224"/>
    </row>
    <row r="79" spans="2:4" hidden="1" x14ac:dyDescent="0.2">
      <c r="B79" s="224">
        <v>0</v>
      </c>
    </row>
    <row r="80" spans="2:4" hidden="1" x14ac:dyDescent="0.2">
      <c r="B80" s="224">
        <v>-1000000</v>
      </c>
    </row>
    <row r="81" spans="2:10" hidden="1" x14ac:dyDescent="0.2">
      <c r="B81" s="224">
        <v>-2000000</v>
      </c>
    </row>
    <row r="82" spans="2:10" hidden="1" x14ac:dyDescent="0.2">
      <c r="B82" s="224">
        <v>-3000000</v>
      </c>
    </row>
    <row r="83" spans="2:10" hidden="1" x14ac:dyDescent="0.2">
      <c r="B83" s="224">
        <v>-4325341.9097216995</v>
      </c>
    </row>
    <row r="84" spans="2:10" hidden="1" x14ac:dyDescent="0.2">
      <c r="B84" s="224">
        <v>-5000000</v>
      </c>
    </row>
    <row r="85" spans="2:10" hidden="1" x14ac:dyDescent="0.2">
      <c r="B85" s="224">
        <v>-6000000</v>
      </c>
    </row>
    <row r="86" spans="2:10" hidden="1" x14ac:dyDescent="0.2">
      <c r="B86" s="224">
        <v>-7000000</v>
      </c>
      <c r="D86" s="264">
        <v>0</v>
      </c>
    </row>
    <row r="87" spans="2:10" hidden="1" x14ac:dyDescent="0.2">
      <c r="B87" s="224">
        <v>-8000000</v>
      </c>
      <c r="D87" s="264">
        <v>0.01</v>
      </c>
    </row>
    <row r="88" spans="2:10" hidden="1" x14ac:dyDescent="0.2">
      <c r="B88" s="224">
        <v>-9000000</v>
      </c>
      <c r="D88" s="264">
        <v>0.02</v>
      </c>
    </row>
    <row r="89" spans="2:10" hidden="1" x14ac:dyDescent="0.2">
      <c r="B89" s="224">
        <v>-10000000</v>
      </c>
      <c r="D89" s="265">
        <v>0.03</v>
      </c>
    </row>
    <row r="90" spans="2:10" hidden="1" x14ac:dyDescent="0.2"/>
    <row r="91" spans="2:10" hidden="1" x14ac:dyDescent="0.2"/>
    <row r="92" spans="2:10" hidden="1" x14ac:dyDescent="0.2"/>
    <row r="93" spans="2:10" hidden="1" x14ac:dyDescent="0.2"/>
    <row r="94" spans="2:10" hidden="1" x14ac:dyDescent="0.2">
      <c r="B94" s="224">
        <v>9912614926</v>
      </c>
      <c r="D94" s="224">
        <f>+B94+(B94*D17)</f>
        <v>9912614926</v>
      </c>
      <c r="F94" s="224">
        <f>+D94+(D94*F17)</f>
        <v>9912614926</v>
      </c>
      <c r="H94" s="224">
        <f>+F94+(F94*H17)</f>
        <v>9912614926</v>
      </c>
      <c r="J94" s="224">
        <f>+H94+(H94*J17)</f>
        <v>9912614926</v>
      </c>
    </row>
    <row r="95" spans="2:10" hidden="1" x14ac:dyDescent="0.2">
      <c r="B95" s="268">
        <v>4.8520000000000004E-3</v>
      </c>
      <c r="D95" s="268">
        <v>4.8520000000000004E-3</v>
      </c>
      <c r="F95" s="268">
        <v>4.8520000000000004E-3</v>
      </c>
      <c r="H95" s="268">
        <v>4.8520000000000004E-3</v>
      </c>
      <c r="J95" s="268">
        <v>4.8520000000000004E-3</v>
      </c>
    </row>
    <row r="96" spans="2:10" hidden="1" x14ac:dyDescent="0.2">
      <c r="B96" s="224">
        <f>+B94*B95</f>
        <v>48096007.620952003</v>
      </c>
      <c r="D96" s="224">
        <f>+D94*D95</f>
        <v>48096007.620952003</v>
      </c>
      <c r="F96" s="224">
        <f>+F94*F95</f>
        <v>48096007.620952003</v>
      </c>
      <c r="H96" s="224">
        <f>+H94*H95</f>
        <v>48096007.620952003</v>
      </c>
      <c r="J96" s="224">
        <f>+J94*J95</f>
        <v>48096007.620952003</v>
      </c>
    </row>
    <row r="97" spans="2:10" hidden="1" x14ac:dyDescent="0.2">
      <c r="D97" s="269">
        <f>+(D96-B96)/B96</f>
        <v>0</v>
      </c>
      <c r="F97" s="269">
        <f>+(F96-D96)/D96</f>
        <v>0</v>
      </c>
      <c r="H97" s="269">
        <f>+(H96-F96)/F96</f>
        <v>0</v>
      </c>
      <c r="J97" s="269">
        <f>+(J96-H96)/H96</f>
        <v>0</v>
      </c>
    </row>
    <row r="98" spans="2:10" hidden="1" x14ac:dyDescent="0.2"/>
    <row r="99" spans="2:10" hidden="1" x14ac:dyDescent="0.2"/>
    <row r="100" spans="2:10" hidden="1" x14ac:dyDescent="0.2">
      <c r="B100" s="224">
        <v>0</v>
      </c>
      <c r="D100" s="224">
        <f>+D96-B96</f>
        <v>0</v>
      </c>
      <c r="F100" s="224">
        <f>+F96-D96</f>
        <v>0</v>
      </c>
      <c r="G100" s="224"/>
      <c r="H100" s="224">
        <f>+H96-F96</f>
        <v>0</v>
      </c>
      <c r="I100" s="224"/>
      <c r="J100" s="224">
        <f>+J96-H96</f>
        <v>0</v>
      </c>
    </row>
    <row r="101" spans="2:10" hidden="1" x14ac:dyDescent="0.2"/>
    <row r="102" spans="2:10" hidden="1" x14ac:dyDescent="0.2"/>
    <row r="103" spans="2:10" hidden="1" x14ac:dyDescent="0.2"/>
    <row r="104" spans="2:10" hidden="1" x14ac:dyDescent="0.2"/>
    <row r="105" spans="2:10" hidden="1" x14ac:dyDescent="0.2"/>
    <row r="106" spans="2:10" hidden="1" x14ac:dyDescent="0.2"/>
    <row r="107" spans="2:10" hidden="1" x14ac:dyDescent="0.2"/>
    <row r="108" spans="2:10" hidden="1" x14ac:dyDescent="0.2"/>
    <row r="109" spans="2:10" hidden="1" x14ac:dyDescent="0.2"/>
    <row r="110" spans="2:10" hidden="1" x14ac:dyDescent="0.2"/>
    <row r="111" spans="2:10" hidden="1" x14ac:dyDescent="0.2"/>
    <row r="112" spans="2:10" hidden="1" x14ac:dyDescent="0.2"/>
    <row r="113" spans="1:10" hidden="1" x14ac:dyDescent="0.2">
      <c r="A113" s="270" t="s">
        <v>100</v>
      </c>
      <c r="B113" s="271">
        <f>+B27+35000000</f>
        <v>35000000</v>
      </c>
      <c r="D113" s="272">
        <f>+B113+D27</f>
        <v>36000000</v>
      </c>
      <c r="F113" s="272">
        <f>+D113+F27</f>
        <v>37000000</v>
      </c>
      <c r="H113" s="272">
        <f>+F113+H27</f>
        <v>38000000</v>
      </c>
      <c r="J113" s="272">
        <f>+H113+J27</f>
        <v>39000000</v>
      </c>
    </row>
    <row r="114" spans="1:10" hidden="1" x14ac:dyDescent="0.2"/>
    <row r="115" spans="1:10" hidden="1" x14ac:dyDescent="0.2"/>
    <row r="116" spans="1:10" hidden="1" x14ac:dyDescent="0.2"/>
    <row r="117" spans="1:10" hidden="1" x14ac:dyDescent="0.2"/>
    <row r="118" spans="1:10" hidden="1" x14ac:dyDescent="0.2"/>
    <row r="119" spans="1:10" hidden="1" x14ac:dyDescent="0.2"/>
    <row r="120" spans="1:10" hidden="1" x14ac:dyDescent="0.2"/>
    <row r="121" spans="1:10" hidden="1" x14ac:dyDescent="0.2"/>
    <row r="122" spans="1:10" hidden="1" x14ac:dyDescent="0.2"/>
    <row r="123" spans="1:10" hidden="1" x14ac:dyDescent="0.2"/>
    <row r="124" spans="1:10" hidden="1" x14ac:dyDescent="0.2"/>
    <row r="125" spans="1:10" hidden="1" x14ac:dyDescent="0.2"/>
    <row r="126" spans="1:10" hidden="1" x14ac:dyDescent="0.2"/>
    <row r="127" spans="1:10" hidden="1" x14ac:dyDescent="0.2"/>
    <row r="128" spans="1:10" hidden="1" x14ac:dyDescent="0.2"/>
    <row r="129" hidden="1" x14ac:dyDescent="0.2"/>
    <row r="130" hidden="1" x14ac:dyDescent="0.2"/>
    <row r="131" hidden="1" x14ac:dyDescent="0.2"/>
    <row r="132" hidden="1" x14ac:dyDescent="0.2"/>
    <row r="133" hidden="1" x14ac:dyDescent="0.2"/>
  </sheetData>
  <sheetProtection sheet="1" objects="1" scenarios="1" selectLockedCells="1"/>
  <dataValidations xWindow="291" yWindow="528" count="4">
    <dataValidation type="list" allowBlank="1" showInputMessage="1" showErrorMessage="1" promptTitle="New Property Tax Growth" prompt="Enter your estimate on how much property values in Park City School District will increase because of new construction, development, rennovation, etc. Each percentage increase yields approximately $500,000 in additional revenue for the school district." sqref="D17 J17 F17 H17">
      <formula1>$D$86:$D$89</formula1>
    </dataValidation>
    <dataValidation type="list" allowBlank="1" showInputMessage="1" showErrorMessage="1" promptTitle="Tax Increase" prompt="Select how much money you would like to receive from a tax increase. Select $0 if you do not want to raise taxes." sqref="D18 H18 F18 B18 J18">
      <formula1>$B$62:$B$72</formula1>
    </dataValidation>
    <dataValidation type="list" allowBlank="1" showInputMessage="1" showErrorMessage="1" sqref="B27 D27 F27 H27 J27">
      <formula1>$D$63:$D$66</formula1>
    </dataValidation>
    <dataValidation type="whole" allowBlank="1" showInputMessage="1" showErrorMessage="1" errorTitle="Please Enter a Negative Number" error="Please enter a negative number to represent the amount of your recommended budget cuts. A negative number will reduce expenditures." promptTitle="Budget Cuts" prompt=" Enter a negative number for the amount of the cuts. The Superintendent suggests that $4,325,300 could be cut from the budget without harming student achievement. How much, if any, would you cut from the budget?" sqref="B28 D28 F28 H28 J28">
      <formula1>-500000000</formula1>
      <formula2>0</formula2>
    </dataValidation>
  </dataValidations>
  <pageMargins left="0.75" right="0.75" top="1" bottom="0.5" header="0.5" footer="0.5"/>
  <pageSetup scale="85"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48"/>
  <sheetViews>
    <sheetView showGridLines="0" showRowColHeaders="0" workbookViewId="0"/>
  </sheetViews>
  <sheetFormatPr defaultRowHeight="15.75" x14ac:dyDescent="0.25"/>
  <cols>
    <col min="1" max="1" width="45.5703125" style="3" bestFit="1" customWidth="1"/>
    <col min="2" max="2" width="1.28515625" style="3" customWidth="1"/>
    <col min="3" max="3" width="43.42578125" style="175" bestFit="1" customWidth="1"/>
    <col min="4" max="4" width="1.5703125" style="175" customWidth="1"/>
    <col min="5" max="5" width="44.85546875" style="175" customWidth="1"/>
    <col min="6" max="6" width="1.85546875" style="175" customWidth="1"/>
    <col min="7" max="7" width="44.42578125" style="175" customWidth="1"/>
    <col min="8" max="8" width="1.140625" style="175" customWidth="1"/>
    <col min="9" max="9" width="47.7109375" style="175" customWidth="1"/>
    <col min="10" max="16384" width="9.140625" style="175"/>
  </cols>
  <sheetData>
    <row r="1" spans="1:9" ht="16.5" thickBot="1" x14ac:dyDescent="0.3">
      <c r="A1" s="6"/>
      <c r="B1" s="6"/>
    </row>
    <row r="2" spans="1:9" x14ac:dyDescent="0.25">
      <c r="A2" s="214" t="s">
        <v>74</v>
      </c>
      <c r="C2" s="206" t="s">
        <v>4</v>
      </c>
      <c r="E2" s="211" t="s">
        <v>5</v>
      </c>
      <c r="G2" s="209" t="s">
        <v>6</v>
      </c>
      <c r="I2" s="215" t="s">
        <v>7</v>
      </c>
    </row>
    <row r="3" spans="1:9" x14ac:dyDescent="0.25">
      <c r="A3" s="203" t="s">
        <v>46</v>
      </c>
      <c r="C3" s="207" t="s">
        <v>9</v>
      </c>
      <c r="E3" s="212" t="s">
        <v>10</v>
      </c>
      <c r="G3" s="210" t="s">
        <v>11</v>
      </c>
      <c r="I3" s="216" t="s">
        <v>11</v>
      </c>
    </row>
    <row r="4" spans="1:9" x14ac:dyDescent="0.25">
      <c r="A4" s="203"/>
      <c r="C4" s="207"/>
      <c r="E4" s="212"/>
      <c r="G4" s="210"/>
      <c r="I4" s="216"/>
    </row>
    <row r="5" spans="1:9" x14ac:dyDescent="0.25">
      <c r="A5" s="204"/>
      <c r="C5" s="208" t="str">
        <f>IF('DIY Budget'!D$17&gt;0,"New property growth is projected to increase by:","")</f>
        <v/>
      </c>
      <c r="E5" s="212" t="str">
        <f>IF('DIY Budget'!F$17&gt;0,"New property growth is projected to increase by:","")</f>
        <v/>
      </c>
      <c r="G5" s="210" t="str">
        <f>IF('DIY Budget'!H$17&gt;0,"New property growth is projected to increase by:","")</f>
        <v/>
      </c>
      <c r="I5" s="216" t="str">
        <f>IF('DIY Budget'!J$17&gt;0,"New property growth is projected to increase by:","")</f>
        <v/>
      </c>
    </row>
    <row r="6" spans="1:9" x14ac:dyDescent="0.25">
      <c r="A6" s="203"/>
      <c r="C6" s="234" t="str">
        <f>IF('DIY Budget'!D17&lt;&gt;0,+Calculations!D21,"")</f>
        <v/>
      </c>
      <c r="E6" s="328" t="str">
        <f>IF('DIY Budget'!F17&lt;&gt;0,+Calculations!F21,"")</f>
        <v/>
      </c>
      <c r="G6" s="329" t="str">
        <f>IF('DIY Budget'!H17&lt;&gt;0,+Calculations!H21,"")</f>
        <v/>
      </c>
      <c r="H6" s="273"/>
      <c r="I6" s="330" t="str">
        <f>IF('DIY Budget'!J17&lt;&gt;0,+Calculations!J21,"")</f>
        <v/>
      </c>
    </row>
    <row r="7" spans="1:9" x14ac:dyDescent="0.25">
      <c r="A7" s="203"/>
      <c r="C7" s="207"/>
      <c r="E7" s="213"/>
      <c r="G7" s="238"/>
      <c r="I7" s="217"/>
    </row>
    <row r="8" spans="1:9" x14ac:dyDescent="0.25">
      <c r="A8" s="204" t="str">
        <f>IF('DIY Budget'!B18&gt;0,"You raised yearly taxes on a $500,000 home by:","You did not raise taxes this year.")</f>
        <v>You raised yearly taxes on a $500,000 home by:</v>
      </c>
      <c r="B8" s="177"/>
      <c r="C8" s="208" t="str">
        <f>IF('DIY Budget'!D$18&gt;0,"You raised yearly taxes on a $500,000 home by:","You did not raise taxes this year.")</f>
        <v>You did not raise taxes this year.</v>
      </c>
      <c r="E8" s="231" t="str">
        <f>IF('DIY Budget'!F$18&gt;0,"You raised yearly taxes on a $500,000 home by:","You did not raise taxes this year.")</f>
        <v>You did not raise taxes this year.</v>
      </c>
      <c r="G8" s="239" t="str">
        <f>IF('DIY Budget'!H$18&gt;0,"You raised yearly taxes on a $500,000 home by:","You did not raise taxes this year.")</f>
        <v>You did not raise taxes this year.</v>
      </c>
      <c r="I8" s="218" t="str">
        <f>IF('DIY Budget'!J$18&gt;0,"You raised yearly taxes on a $500,000 home by:","You did not raise taxes this year.")</f>
        <v>You did not raise taxes this year.</v>
      </c>
    </row>
    <row r="9" spans="1:9" x14ac:dyDescent="0.25">
      <c r="A9" s="281">
        <f>IF(+Calculations!B33=0,"",+Calculations!B33)</f>
        <v>110.96970962876679</v>
      </c>
      <c r="B9" s="177"/>
      <c r="C9" s="255" t="str">
        <f>IF(+Calculations!D33=0,"",+Calculations!D33)</f>
        <v/>
      </c>
      <c r="E9" s="256" t="str">
        <f>IF(+Calculations!F33=0,"",+Calculations!F33)</f>
        <v/>
      </c>
      <c r="G9" s="257" t="str">
        <f>IF(+Calculations!H33=0,"",+Calculations!H33)</f>
        <v/>
      </c>
      <c r="I9" s="258" t="str">
        <f>IF(+Calculations!J33=0,"",+Calculations!J33)</f>
        <v/>
      </c>
    </row>
    <row r="10" spans="1:9" x14ac:dyDescent="0.25">
      <c r="A10" s="204" t="str">
        <f>IF('DIY Budget'!B18&gt;0,"Taxes on a $500,000 business increased by:","")</f>
        <v>Taxes on a $500,000 business increased by:</v>
      </c>
      <c r="B10" s="177"/>
      <c r="C10" s="321" t="str">
        <f>IF('DIY Budget'!D18&gt;0,"Taxes on a $500,000 business increased by:","")</f>
        <v/>
      </c>
      <c r="E10" s="256" t="str">
        <f>IF('DIY Budget'!F18&gt;0,"Taxes on a $500,000 business increased by:","")</f>
        <v/>
      </c>
      <c r="G10" s="257" t="str">
        <f>IF('DIY Budget'!H18&gt;0,"Taxes on a $500,000 business increased by:","")</f>
        <v/>
      </c>
      <c r="I10" s="258" t="str">
        <f>IF('DIY Budget'!J18&gt;0,"Taxes on a $500,000 business increased by:","")</f>
        <v/>
      </c>
    </row>
    <row r="11" spans="1:9" x14ac:dyDescent="0.25">
      <c r="A11" s="281">
        <f>IF(+Calculations!B34=0,"",+Calculations!B34)</f>
        <v>201.76310841593963</v>
      </c>
      <c r="B11" s="177"/>
      <c r="C11" s="255" t="str">
        <f>IF(+Calculations!D34=0,"",+Calculations!D34)</f>
        <v/>
      </c>
      <c r="E11" s="256" t="str">
        <f>IF(+Calculations!F34=0,"",+Calculations!F34)</f>
        <v/>
      </c>
      <c r="G11" s="257" t="str">
        <f>IF(+Calculations!H34=0,"",+Calculations!H34)</f>
        <v/>
      </c>
      <c r="I11" s="258" t="str">
        <f>IF(+Calculations!J34=0,"",+Calculations!J34)</f>
        <v/>
      </c>
    </row>
    <row r="12" spans="1:9" x14ac:dyDescent="0.25">
      <c r="A12" s="204" t="str">
        <f>IF('DIY Budget'!B27&gt;0,"You increased employee compensation by:",IF('DIY Budget'!B27&lt;0,"You cut compensation by:","You did not change compensation"))</f>
        <v>You did not change compensation</v>
      </c>
      <c r="B12" s="177"/>
      <c r="C12" s="236" t="str">
        <f>IF('DIY Budget'!D27&gt;0,"You increased employee compensation by:",IF('DIY Budget'!D27&lt;0,"You cut compensation by:","You did not change compensation"))</f>
        <v>You increased employee compensation by:</v>
      </c>
      <c r="E12" s="231" t="str">
        <f>IF('DIY Budget'!F27&gt;0,"You increased employee compensation by:",IF('DIY Budget'!F27&lt;0,"You cut compensation by:","You did not change compensation"))</f>
        <v>You increased employee compensation by:</v>
      </c>
      <c r="G12" s="239" t="str">
        <f>IF('DIY Budget'!H27&gt;0,"You increased employee compensation by:",IF('DIY Budget'!H27&lt;0,"You cut compensation by:","You did not change compensation"))</f>
        <v>You increased employee compensation by:</v>
      </c>
      <c r="I12" s="243" t="str">
        <f>IF('DIY Budget'!J27&gt;0,"You increased employee compensation by:",IF('DIY Budget'!J27&lt;0,"You cut compensation by:","You did not change compensation"))</f>
        <v>You increased employee compensation by:</v>
      </c>
    </row>
    <row r="13" spans="1:9" x14ac:dyDescent="0.25">
      <c r="A13" s="205" t="str">
        <f>IF('DIY Budget'!B27&lt;&gt;0,+'DIY Budget'!B27/35000000,"")</f>
        <v/>
      </c>
      <c r="B13" s="177"/>
      <c r="C13" s="232">
        <f>IF('DIY Budget'!D$27&lt;&gt;0,+'DIY Budget'!D$27/+'DIY Budget'!B113,"")</f>
        <v>2.8571428571428571E-2</v>
      </c>
      <c r="D13" s="219"/>
      <c r="E13" s="228">
        <f>IF('DIY Budget'!F$27&lt;&gt;0,+'DIY Budget'!F$27/+'DIY Budget'!D113,"")</f>
        <v>2.7777777777777776E-2</v>
      </c>
      <c r="F13" s="219"/>
      <c r="G13" s="240">
        <f>IF('DIY Budget'!H$27&lt;&gt;0,+'DIY Budget'!H$27/+'DIY Budget'!F113,"")</f>
        <v>2.7027027027027029E-2</v>
      </c>
      <c r="H13" s="219"/>
      <c r="I13" s="244">
        <f>IF('DIY Budget'!J$27&lt;&gt;0,+'DIY Budget'!J$27/+'DIY Budget'!H113,"")</f>
        <v>2.6315789473684209E-2</v>
      </c>
    </row>
    <row r="14" spans="1:9" s="223" customFormat="1" x14ac:dyDescent="0.25">
      <c r="A14" s="221" t="str">
        <f>IF('DIY Budget'!B28&gt;0,"You increased increased the budget by:",IF('DIY Budget'!B28&lt;0,"You cut the budget by:","You did not change expenditures."))</f>
        <v>You cut the budget by:</v>
      </c>
      <c r="B14" s="222"/>
      <c r="C14" s="312" t="str">
        <f>IF('DIY Budget'!D28&gt;0,"You increased increased the budget by:",IF('DIY Budget'!D28&lt;0,"You cut the budget by:","You did not change expenditures."))</f>
        <v>You did not change expenditures.</v>
      </c>
      <c r="E14" s="231" t="str">
        <f>IF('DIY Budget'!F28&gt;0,"You increased increased the budget by:",IF('DIY Budget'!F28&lt;0,"You cut the budget by:","You did not change expenditures."))</f>
        <v>You did not change expenditures.</v>
      </c>
      <c r="G14" s="239" t="str">
        <f>IF('DIY Budget'!H28&gt;0,"You increased increased the budget by:",IF('DIY Budget'!H28&lt;0,"You cut the budget by:","You did not change expenditures."))</f>
        <v>You did not change expenditures.</v>
      </c>
      <c r="I14" s="246" t="str">
        <f>IF('DIY Budget'!J28&gt;0,"You increased increased the budget by:",IF('DIY Budget'!J28&lt;0,"You cut the budget by:","You did not change expenditures."))</f>
        <v>You did not change expenditures.</v>
      </c>
    </row>
    <row r="15" spans="1:9" x14ac:dyDescent="0.25">
      <c r="A15" s="227">
        <f>IF(+'DIY Budget'!B$28=0,"",+'DIY Budget'!B$28)</f>
        <v>-3000000</v>
      </c>
      <c r="B15" s="177"/>
      <c r="C15" s="234" t="str">
        <f>IF(+'DIY Budget'!D$28=0,"",+'DIY Budget'!D$28)</f>
        <v/>
      </c>
      <c r="E15" s="229" t="str">
        <f>IF(+'DIY Budget'!F$28=0,"",+'DIY Budget'!F$28)</f>
        <v/>
      </c>
      <c r="G15" s="241" t="str">
        <f>IF(+'DIY Budget'!H$28=0,"",+'DIY Budget'!H$28)</f>
        <v/>
      </c>
      <c r="I15" s="245" t="str">
        <f>IF(+'DIY Budget'!J$28=0,"",+'DIY Budget'!J$28)</f>
        <v/>
      </c>
    </row>
    <row r="16" spans="1:9" hidden="1" x14ac:dyDescent="0.25">
      <c r="A16" s="205"/>
      <c r="B16" s="177"/>
      <c r="C16" s="233"/>
      <c r="E16" s="237"/>
      <c r="G16" s="239"/>
      <c r="I16" s="247"/>
    </row>
    <row r="17" spans="1:9" s="223" customFormat="1" x14ac:dyDescent="0.25">
      <c r="A17" s="221" t="str">
        <f>IF('DIY Budget'!B32&gt;0,"You have a budget surplus of:",IF('DIY Budget'!B32&lt;0,"You have a budget shortfall of:","Your budget is balanced!"))</f>
        <v>You have a budget surplus of:</v>
      </c>
      <c r="B17" s="222"/>
      <c r="C17" s="235" t="str">
        <f>IF('DIY Budget'!D$32&gt;0,"You have a budget surplus of:",IF('DIY Budget'!D$32&lt;0,"You have a budget shortfall of:","Your budget is balanced!"))</f>
        <v>You have a budget surplus of:</v>
      </c>
      <c r="E17" s="230" t="str">
        <f>IF('DIY Budget'!F$32&gt;0,"You have a budget surplus of:",IF('DIY Budget'!F$32&lt;0,"You have a budget shortfall of:","Your budget is balanced!"))</f>
        <v>You have a budget shortfall of:</v>
      </c>
      <c r="G17" s="313" t="str">
        <f>IF('DIY Budget'!H$32&gt;0,"You have a budget surplus of:",IF('DIY Budget'!H$32&lt;0,"You have a budget shortfall of:","Your budget is balanced!"))</f>
        <v>You have a budget shortfall of:</v>
      </c>
      <c r="I17" s="246" t="str">
        <f>IF('DIY Budget'!J$32&gt;0,"You have a budget surplus of:",IF('DIY Budget'!J$32&lt;0,"You have a budget shortfall of:","Your budget is balanced!"))</f>
        <v>You have a budget shortfall of:</v>
      </c>
    </row>
    <row r="18" spans="1:9" x14ac:dyDescent="0.25">
      <c r="A18" s="227">
        <f>IF(+'DIY Budget'!B$32=0,"",+'DIY Budget'!B$32)</f>
        <v>3223778</v>
      </c>
      <c r="B18" s="177"/>
      <c r="C18" s="234">
        <f>+'DIY Budget'!D$32</f>
        <v>1542596.6799999997</v>
      </c>
      <c r="E18" s="229">
        <f>+'DIY Budget'!F$32</f>
        <v>-213438.80900000036</v>
      </c>
      <c r="G18" s="241">
        <f>+'DIY Budget'!H$32</f>
        <v>-2053544.581558004</v>
      </c>
      <c r="I18" s="248">
        <f>+'DIY Budget'!J$32</f>
        <v>-3988105.2734275088</v>
      </c>
    </row>
    <row r="19" spans="1:9" s="223" customFormat="1" x14ac:dyDescent="0.25">
      <c r="A19" s="221" t="str">
        <f>IF('DIY Budget'!B40&gt;0,"Reserves are greater than recommended by:",IF('DIY Budget'!B40&lt;0,"Reserves are below recommended levels by:",""))</f>
        <v>Reserves are greater than recommended by:</v>
      </c>
      <c r="B19" s="222"/>
      <c r="C19" s="236" t="str">
        <f>IF('DIY Budget'!D$40&gt;0,"Reserves are greater than recommended by:",IF('DIY Budget'!D$40&lt;0,"Reserves are below recommended levels by:",""))</f>
        <v>Reserves are greater than recommended by:</v>
      </c>
      <c r="E19" s="231" t="str">
        <f>IF('DIY Budget'!F$40&gt;0,"Reserves are greater than recommended by:",IF('DIY Budget'!F$40&lt;0,"Reserves are below recommended levels by:",""))</f>
        <v>Reserves are greater than recommended by:</v>
      </c>
      <c r="G19" s="239" t="str">
        <f>IF('DIY Budget'!H$40&gt;0,"Reserves are greater than recommended by:",IF('DIY Budget'!H$40&lt;0,"Reserves are below recommended levels by:",""))</f>
        <v>Reserves are greater than recommended by:</v>
      </c>
      <c r="I19" s="246" t="str">
        <f>IF('DIY Budget'!F$40&gt;0,"Reserves are greater than recommended by:",IF('DIY Budget'!F$40&lt;0,"Reserves are below recommended levels by:",""))</f>
        <v>Reserves are greater than recommended by:</v>
      </c>
    </row>
    <row r="20" spans="1:9" ht="16.5" thickBot="1" x14ac:dyDescent="0.3">
      <c r="A20" s="252">
        <f>IF(+'DIY Budget'!B$40=0,"",+'DIY Budget'!B$40)</f>
        <v>3251000.166666667</v>
      </c>
      <c r="B20" s="177"/>
      <c r="C20" s="250">
        <f>IF(+'DIY Budget'!D$40=0,"",+'DIY Budget'!D$40)</f>
        <v>4513399.96</v>
      </c>
      <c r="E20" s="251">
        <f>IF(+'DIY Budget'!F$40=0,"",+'DIY Budget'!F$40)</f>
        <v>4007288.5694999993</v>
      </c>
      <c r="G20" s="242">
        <f>IF(+'DIY Budget'!H$40=0,"",+'DIY Budget'!H$40)</f>
        <v>1647059.692515661</v>
      </c>
      <c r="H20" s="220"/>
      <c r="I20" s="249">
        <f>IF(+'DIY Budget'!J$40=0,"",+'DIY Budget'!J$40)</f>
        <v>-2663472.3628900982</v>
      </c>
    </row>
    <row r="21" spans="1:9" x14ac:dyDescent="0.25">
      <c r="B21" s="177"/>
    </row>
    <row r="22" spans="1:9" x14ac:dyDescent="0.25">
      <c r="A22" s="175"/>
    </row>
    <row r="23" spans="1:9" x14ac:dyDescent="0.25">
      <c r="A23" s="331" t="s">
        <v>98</v>
      </c>
    </row>
    <row r="24" spans="1:9" x14ac:dyDescent="0.25">
      <c r="A24" s="175"/>
    </row>
    <row r="25" spans="1:9" x14ac:dyDescent="0.25">
      <c r="A25" s="175"/>
    </row>
    <row r="26" spans="1:9" x14ac:dyDescent="0.25">
      <c r="A26" s="175"/>
    </row>
    <row r="27" spans="1:9" x14ac:dyDescent="0.25">
      <c r="A27" s="175"/>
    </row>
    <row r="28" spans="1:9" x14ac:dyDescent="0.25">
      <c r="A28" s="175"/>
    </row>
    <row r="29" spans="1:9" x14ac:dyDescent="0.25">
      <c r="A29" s="175"/>
    </row>
    <row r="30" spans="1:9" x14ac:dyDescent="0.25">
      <c r="A30" s="175"/>
    </row>
    <row r="31" spans="1:9" x14ac:dyDescent="0.25">
      <c r="A31" s="175"/>
    </row>
    <row r="32" spans="1:9" x14ac:dyDescent="0.25">
      <c r="A32" s="175"/>
    </row>
    <row r="33" spans="1:1" x14ac:dyDescent="0.25">
      <c r="A33" s="175"/>
    </row>
    <row r="34" spans="1:1" x14ac:dyDescent="0.25">
      <c r="A34" s="175"/>
    </row>
    <row r="35" spans="1:1" x14ac:dyDescent="0.25">
      <c r="A35" s="175"/>
    </row>
    <row r="36" spans="1:1" x14ac:dyDescent="0.25">
      <c r="A36" s="175"/>
    </row>
    <row r="37" spans="1:1" x14ac:dyDescent="0.25">
      <c r="A37" s="175"/>
    </row>
    <row r="38" spans="1:1" x14ac:dyDescent="0.25">
      <c r="A38" s="175"/>
    </row>
    <row r="39" spans="1:1" x14ac:dyDescent="0.25">
      <c r="A39" s="175"/>
    </row>
    <row r="40" spans="1:1" x14ac:dyDescent="0.25">
      <c r="A40" s="175"/>
    </row>
    <row r="41" spans="1:1" x14ac:dyDescent="0.25">
      <c r="A41" s="175"/>
    </row>
    <row r="42" spans="1:1" x14ac:dyDescent="0.25">
      <c r="A42" s="175" t="s">
        <v>97</v>
      </c>
    </row>
    <row r="43" spans="1:1" x14ac:dyDescent="0.25">
      <c r="A43" s="175"/>
    </row>
    <row r="44" spans="1:1" x14ac:dyDescent="0.25">
      <c r="A44" s="175"/>
    </row>
    <row r="45" spans="1:1" x14ac:dyDescent="0.25">
      <c r="A45" s="175"/>
    </row>
    <row r="46" spans="1:1" x14ac:dyDescent="0.25">
      <c r="A46" s="175"/>
    </row>
    <row r="47" spans="1:1" x14ac:dyDescent="0.25">
      <c r="A47" s="176"/>
    </row>
    <row r="48" spans="1:1" x14ac:dyDescent="0.25">
      <c r="A48" s="176"/>
    </row>
  </sheetData>
  <sheetProtection sheet="1" objects="1" scenarios="1" selectLockedCells="1" selectUnlockedCells="1"/>
  <conditionalFormatting sqref="A13">
    <cfRule type="cellIs" dxfId="5" priority="7" operator="lessThan">
      <formula>0</formula>
    </cfRule>
    <cfRule type="cellIs" dxfId="4" priority="8" operator="lessThan">
      <formula>0</formula>
    </cfRule>
  </conditionalFormatting>
  <conditionalFormatting sqref="G13 E13 C13">
    <cfRule type="cellIs" dxfId="3" priority="5" operator="lessThan">
      <formula>0</formula>
    </cfRule>
    <cfRule type="cellIs" dxfId="2" priority="6" operator="lessThan">
      <formula>0</formula>
    </cfRule>
  </conditionalFormatting>
  <conditionalFormatting sqref="I13">
    <cfRule type="cellIs" dxfId="1" priority="3" operator="lessThan">
      <formula>0</formula>
    </cfRule>
    <cfRule type="cellIs" dxfId="0" priority="4" operator="lessThan">
      <formula>0</formula>
    </cfRule>
  </conditionalFormatting>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P53"/>
  <sheetViews>
    <sheetView zoomScale="150" zoomScaleNormal="150" workbookViewId="0">
      <selection activeCell="A38" sqref="A38"/>
    </sheetView>
  </sheetViews>
  <sheetFormatPr defaultColWidth="8.85546875" defaultRowHeight="12.75" x14ac:dyDescent="0.2"/>
  <cols>
    <col min="1" max="1" width="60.85546875" style="3" customWidth="1"/>
    <col min="2" max="2" width="15.42578125" style="3" customWidth="1"/>
    <col min="3" max="3" width="1.28515625" style="3" customWidth="1"/>
    <col min="4" max="4" width="15.42578125" style="3" hidden="1" customWidth="1"/>
    <col min="5" max="5" width="1.28515625" style="3" hidden="1" customWidth="1"/>
    <col min="6" max="6" width="15.42578125" style="3" hidden="1" customWidth="1"/>
    <col min="7" max="7" width="1.28515625" style="3" hidden="1" customWidth="1"/>
    <col min="8" max="8" width="15.42578125" style="3" customWidth="1"/>
    <col min="9" max="9" width="1.28515625" style="3" customWidth="1"/>
    <col min="10" max="10" width="15.42578125" style="3" customWidth="1"/>
    <col min="11" max="11" width="1.28515625" style="3" hidden="1" customWidth="1"/>
    <col min="12" max="12" width="15.42578125" style="3" hidden="1" customWidth="1"/>
    <col min="13" max="13" width="1.28515625" style="3" customWidth="1"/>
    <col min="14" max="14" width="15.42578125" style="3" customWidth="1"/>
    <col min="15" max="18" width="9.7109375" style="3" customWidth="1"/>
    <col min="19" max="16384" width="8.85546875" style="3"/>
  </cols>
  <sheetData>
    <row r="1" spans="1:14" ht="20.25" x14ac:dyDescent="0.3">
      <c r="A1" s="1" t="s">
        <v>0</v>
      </c>
      <c r="B1" s="2"/>
      <c r="D1" s="2"/>
      <c r="F1" s="2"/>
      <c r="H1" s="2"/>
      <c r="J1" s="2"/>
      <c r="L1" s="2"/>
      <c r="N1" s="2"/>
    </row>
    <row r="2" spans="1:14" ht="14.25" x14ac:dyDescent="0.2">
      <c r="A2" s="4" t="s">
        <v>1</v>
      </c>
      <c r="B2" s="2"/>
      <c r="D2" s="2"/>
      <c r="F2" s="2"/>
      <c r="H2" s="2"/>
      <c r="J2" s="2"/>
      <c r="L2" s="2"/>
      <c r="N2" s="2"/>
    </row>
    <row r="3" spans="1:14" ht="15" thickBot="1" x14ac:dyDescent="0.25">
      <c r="A3" s="5" t="s">
        <v>39</v>
      </c>
      <c r="B3" s="6"/>
      <c r="C3" s="6"/>
      <c r="D3" s="6"/>
      <c r="E3" s="6"/>
      <c r="F3" s="6"/>
      <c r="G3" s="6"/>
      <c r="H3" s="6"/>
      <c r="I3" s="6"/>
      <c r="J3" s="6"/>
      <c r="K3" s="6"/>
      <c r="L3" s="6"/>
      <c r="M3" s="6"/>
      <c r="N3" s="6"/>
    </row>
    <row r="4" spans="1:14" x14ac:dyDescent="0.2">
      <c r="A4" s="7"/>
      <c r="B4" s="77" t="s">
        <v>40</v>
      </c>
      <c r="D4" s="78" t="s">
        <v>41</v>
      </c>
      <c r="F4" s="79" t="s">
        <v>42</v>
      </c>
      <c r="H4" s="80" t="s">
        <v>41</v>
      </c>
      <c r="J4" s="81" t="s">
        <v>42</v>
      </c>
      <c r="L4" s="82" t="s">
        <v>43</v>
      </c>
      <c r="N4" s="150" t="s">
        <v>3</v>
      </c>
    </row>
    <row r="5" spans="1:14" x14ac:dyDescent="0.2">
      <c r="A5" s="7"/>
      <c r="B5" s="77" t="s">
        <v>44</v>
      </c>
      <c r="D5" s="78" t="s">
        <v>45</v>
      </c>
      <c r="F5" s="79" t="s">
        <v>8</v>
      </c>
      <c r="H5" s="80" t="s">
        <v>8</v>
      </c>
      <c r="J5" s="81" t="s">
        <v>8</v>
      </c>
      <c r="L5" s="82" t="s">
        <v>8</v>
      </c>
      <c r="N5" s="150" t="s">
        <v>8</v>
      </c>
    </row>
    <row r="6" spans="1:14" x14ac:dyDescent="0.2">
      <c r="A6" s="7"/>
      <c r="B6" s="83" t="s">
        <v>46</v>
      </c>
      <c r="D6" s="84" t="s">
        <v>47</v>
      </c>
      <c r="F6" s="85" t="s">
        <v>48</v>
      </c>
      <c r="H6" s="86" t="s">
        <v>13</v>
      </c>
      <c r="J6" s="87" t="s">
        <v>49</v>
      </c>
      <c r="L6" s="88" t="s">
        <v>49</v>
      </c>
      <c r="N6" s="151" t="s">
        <v>60</v>
      </c>
    </row>
    <row r="7" spans="1:14" x14ac:dyDescent="0.2">
      <c r="A7" s="20" t="s">
        <v>14</v>
      </c>
      <c r="B7" s="89"/>
      <c r="D7" s="90"/>
      <c r="F7" s="91"/>
      <c r="H7" s="92"/>
      <c r="J7" s="93"/>
      <c r="L7" s="94"/>
      <c r="N7" s="152"/>
    </row>
    <row r="8" spans="1:14" x14ac:dyDescent="0.2">
      <c r="A8" s="25" t="s">
        <v>15</v>
      </c>
      <c r="B8" s="95">
        <v>38920846</v>
      </c>
      <c r="D8" s="96">
        <v>38920846</v>
      </c>
      <c r="F8" s="97">
        <v>38920846</v>
      </c>
      <c r="H8" s="98">
        <v>38920846</v>
      </c>
      <c r="J8" s="99">
        <v>38920846</v>
      </c>
      <c r="L8" s="100">
        <v>38920846</v>
      </c>
      <c r="N8" s="153">
        <v>38920846</v>
      </c>
    </row>
    <row r="9" spans="1:14" x14ac:dyDescent="0.2">
      <c r="A9" s="25" t="s">
        <v>16</v>
      </c>
      <c r="B9" s="89">
        <v>1726959</v>
      </c>
      <c r="D9" s="90">
        <v>1726959</v>
      </c>
      <c r="F9" s="91">
        <v>1726959</v>
      </c>
      <c r="H9" s="92">
        <v>1726959</v>
      </c>
      <c r="J9" s="93">
        <v>1726959</v>
      </c>
      <c r="L9" s="94">
        <v>1726959</v>
      </c>
      <c r="N9" s="152">
        <v>1726959</v>
      </c>
    </row>
    <row r="10" spans="1:14" x14ac:dyDescent="0.2">
      <c r="A10" s="25" t="s">
        <v>17</v>
      </c>
      <c r="B10" s="89">
        <v>1478188</v>
      </c>
      <c r="D10" s="90">
        <v>1478188</v>
      </c>
      <c r="F10" s="91">
        <v>1478188</v>
      </c>
      <c r="H10" s="92">
        <v>1478188</v>
      </c>
      <c r="J10" s="93">
        <v>1478188</v>
      </c>
      <c r="L10" s="94">
        <v>1478188</v>
      </c>
      <c r="N10" s="152">
        <v>1478188</v>
      </c>
    </row>
    <row r="11" spans="1:14" x14ac:dyDescent="0.2">
      <c r="A11" s="30" t="s">
        <v>18</v>
      </c>
      <c r="B11" s="89">
        <v>0</v>
      </c>
      <c r="C11" s="31"/>
      <c r="D11" s="90">
        <v>0</v>
      </c>
      <c r="E11" s="31"/>
      <c r="F11" s="91">
        <v>1000000</v>
      </c>
      <c r="G11" s="31"/>
      <c r="H11" s="92">
        <v>2000000</v>
      </c>
      <c r="I11" s="31"/>
      <c r="J11" s="93">
        <v>3000000</v>
      </c>
      <c r="K11" s="31"/>
      <c r="L11" s="94">
        <v>3000000</v>
      </c>
      <c r="M11" s="31"/>
      <c r="N11" s="152">
        <v>4000000</v>
      </c>
    </row>
    <row r="12" spans="1:14" ht="18" customHeight="1" x14ac:dyDescent="0.2">
      <c r="A12" s="32" t="s">
        <v>19</v>
      </c>
      <c r="B12" s="101">
        <f>SUM(B8:B11)</f>
        <v>42125993</v>
      </c>
      <c r="D12" s="102">
        <f>SUM(D8:D11)</f>
        <v>42125993</v>
      </c>
      <c r="F12" s="103">
        <f>SUM(F8:F11)</f>
        <v>43125993</v>
      </c>
      <c r="H12" s="104">
        <f>SUM(H8:H11)</f>
        <v>44125993</v>
      </c>
      <c r="J12" s="105">
        <f>SUM(J8:J11)</f>
        <v>45125993</v>
      </c>
      <c r="L12" s="106">
        <f>SUM(L8:L11)</f>
        <v>45125993</v>
      </c>
      <c r="N12" s="154">
        <f>SUM(N8:N11)</f>
        <v>46125993</v>
      </c>
    </row>
    <row r="13" spans="1:14" x14ac:dyDescent="0.2">
      <c r="A13" s="37"/>
      <c r="B13" s="89"/>
      <c r="D13" s="90"/>
      <c r="F13" s="91"/>
      <c r="H13" s="92"/>
      <c r="J13" s="93"/>
      <c r="L13" s="94"/>
      <c r="N13" s="152"/>
    </row>
    <row r="14" spans="1:14" x14ac:dyDescent="0.2">
      <c r="A14" s="38" t="s">
        <v>20</v>
      </c>
      <c r="B14" s="89"/>
      <c r="D14" s="90"/>
      <c r="F14" s="91"/>
      <c r="H14" s="92"/>
      <c r="J14" s="93"/>
      <c r="L14" s="94"/>
      <c r="N14" s="152"/>
    </row>
    <row r="15" spans="1:14" x14ac:dyDescent="0.2">
      <c r="A15" s="39" t="s">
        <v>21</v>
      </c>
      <c r="B15" s="107">
        <f>45803999+205000</f>
        <v>46008999</v>
      </c>
      <c r="D15" s="108">
        <f>45803999+205000</f>
        <v>46008999</v>
      </c>
      <c r="F15" s="109">
        <f>45803999+205000</f>
        <v>46008999</v>
      </c>
      <c r="H15" s="110">
        <f>45803999+205000</f>
        <v>46008999</v>
      </c>
      <c r="J15" s="111">
        <f>45803999+205000</f>
        <v>46008999</v>
      </c>
      <c r="L15" s="112">
        <f>45803999+205000</f>
        <v>46008999</v>
      </c>
      <c r="N15" s="155">
        <f>45803999+205000</f>
        <v>46008999</v>
      </c>
    </row>
    <row r="16" spans="1:14" x14ac:dyDescent="0.2">
      <c r="A16" s="30" t="s">
        <v>22</v>
      </c>
      <c r="B16" s="89"/>
      <c r="D16" s="90"/>
      <c r="F16" s="91"/>
      <c r="H16" s="92"/>
      <c r="J16" s="93"/>
      <c r="L16" s="94"/>
      <c r="N16" s="152"/>
    </row>
    <row r="17" spans="1:14" x14ac:dyDescent="0.2">
      <c r="A17" s="44" t="s">
        <v>23</v>
      </c>
      <c r="B17" s="89">
        <v>800415</v>
      </c>
      <c r="D17" s="90">
        <v>800415</v>
      </c>
      <c r="F17" s="91">
        <v>800415</v>
      </c>
      <c r="H17" s="92">
        <v>800415</v>
      </c>
      <c r="J17" s="93">
        <v>800415</v>
      </c>
      <c r="L17" s="94">
        <v>800415</v>
      </c>
      <c r="N17" s="152">
        <v>800415</v>
      </c>
    </row>
    <row r="18" spans="1:14" x14ac:dyDescent="0.2">
      <c r="A18" s="44" t="s">
        <v>24</v>
      </c>
      <c r="B18" s="89">
        <v>-131313</v>
      </c>
      <c r="D18" s="90">
        <v>-131313</v>
      </c>
      <c r="F18" s="91">
        <v>-131313</v>
      </c>
      <c r="H18" s="92">
        <v>-131313</v>
      </c>
      <c r="J18" s="93">
        <v>-131313</v>
      </c>
      <c r="L18" s="94">
        <v>-131313</v>
      </c>
      <c r="N18" s="152">
        <v>-131313</v>
      </c>
    </row>
    <row r="19" spans="1:14" x14ac:dyDescent="0.2">
      <c r="A19" s="46" t="s">
        <v>25</v>
      </c>
      <c r="B19" s="89">
        <v>74364</v>
      </c>
      <c r="D19" s="90">
        <v>74364</v>
      </c>
      <c r="F19" s="91">
        <v>74364</v>
      </c>
      <c r="H19" s="92">
        <v>74364</v>
      </c>
      <c r="J19" s="93">
        <v>74364</v>
      </c>
      <c r="L19" s="94">
        <v>74364</v>
      </c>
      <c r="N19" s="152">
        <v>74364</v>
      </c>
    </row>
    <row r="20" spans="1:14" hidden="1" x14ac:dyDescent="0.2">
      <c r="A20" s="46" t="s">
        <v>26</v>
      </c>
      <c r="B20" s="89">
        <v>0</v>
      </c>
      <c r="D20" s="90">
        <v>0</v>
      </c>
      <c r="F20" s="91">
        <v>0</v>
      </c>
      <c r="H20" s="92">
        <v>0</v>
      </c>
      <c r="J20" s="93">
        <v>0</v>
      </c>
      <c r="L20" s="94">
        <v>0</v>
      </c>
      <c r="N20" s="152">
        <v>0</v>
      </c>
    </row>
    <row r="21" spans="1:14" x14ac:dyDescent="0.2">
      <c r="A21" s="47" t="s">
        <v>61</v>
      </c>
      <c r="B21" s="89">
        <v>0</v>
      </c>
      <c r="D21" s="90">
        <v>-4325341.9097216995</v>
      </c>
      <c r="F21" s="91">
        <v>-4325341.9097216995</v>
      </c>
      <c r="H21" s="92">
        <v>-4325341.9097216995</v>
      </c>
      <c r="J21" s="93">
        <v>-4325341.9097216995</v>
      </c>
      <c r="L21" s="94">
        <v>-4500000</v>
      </c>
      <c r="N21" s="152">
        <v>-4325341.9097216995</v>
      </c>
    </row>
    <row r="22" spans="1:14" ht="18" customHeight="1" x14ac:dyDescent="0.2">
      <c r="A22" s="48" t="s">
        <v>28</v>
      </c>
      <c r="B22" s="113">
        <f>SUM(B15:B21)</f>
        <v>46752465</v>
      </c>
      <c r="D22" s="114">
        <f>SUM(D15:D21)</f>
        <v>42427123.090278298</v>
      </c>
      <c r="F22" s="115">
        <f>SUM(F15:F21)</f>
        <v>42427123.090278298</v>
      </c>
      <c r="H22" s="116">
        <f>SUM(H15:H21)</f>
        <v>42427123.090278298</v>
      </c>
      <c r="J22" s="117">
        <f>SUM(J15:J21)</f>
        <v>42427123.090278298</v>
      </c>
      <c r="L22" s="118">
        <f>SUM(L15:L21)</f>
        <v>42252465</v>
      </c>
      <c r="N22" s="156">
        <f>SUM(N15:N21)</f>
        <v>42427123.090278298</v>
      </c>
    </row>
    <row r="23" spans="1:14" x14ac:dyDescent="0.2">
      <c r="A23" s="7"/>
      <c r="B23" s="89"/>
      <c r="D23" s="90"/>
      <c r="F23" s="91"/>
      <c r="H23" s="92"/>
      <c r="J23" s="93"/>
      <c r="L23" s="94"/>
      <c r="N23" s="152"/>
    </row>
    <row r="24" spans="1:14" x14ac:dyDescent="0.2">
      <c r="A24" s="20" t="s">
        <v>29</v>
      </c>
      <c r="B24" s="89"/>
      <c r="D24" s="90"/>
      <c r="F24" s="91"/>
      <c r="H24" s="92"/>
      <c r="J24" s="93"/>
      <c r="L24" s="94"/>
      <c r="N24" s="152"/>
    </row>
    <row r="25" spans="1:14" x14ac:dyDescent="0.2">
      <c r="A25" s="53" t="s">
        <v>30</v>
      </c>
      <c r="B25" s="107">
        <f>+B12-B22</f>
        <v>-4626472</v>
      </c>
      <c r="D25" s="108">
        <f>+D12-D22</f>
        <v>-301130.09027829766</v>
      </c>
      <c r="F25" s="109">
        <f>+F12-F22</f>
        <v>698869.90972170234</v>
      </c>
      <c r="H25" s="110">
        <f>+H12-H22</f>
        <v>1698869.9097217023</v>
      </c>
      <c r="J25" s="111">
        <f>+J12-J22</f>
        <v>2698869.9097217023</v>
      </c>
      <c r="L25" s="112">
        <f>+L12-L22</f>
        <v>2873528</v>
      </c>
      <c r="N25" s="155">
        <f>+N12-N22</f>
        <v>3698869.9097217023</v>
      </c>
    </row>
    <row r="26" spans="1:14" ht="13.5" customHeight="1" x14ac:dyDescent="0.2">
      <c r="A26" s="53"/>
      <c r="B26" s="89"/>
      <c r="D26" s="90"/>
      <c r="F26" s="91"/>
      <c r="H26" s="92"/>
      <c r="J26" s="93"/>
      <c r="L26" s="94"/>
      <c r="N26" s="152"/>
    </row>
    <row r="27" spans="1:14" x14ac:dyDescent="0.2">
      <c r="A27" s="20" t="s">
        <v>31</v>
      </c>
      <c r="B27" s="119">
        <v>6703691</v>
      </c>
      <c r="D27" s="120">
        <v>6703691</v>
      </c>
      <c r="F27" s="121">
        <v>6703691</v>
      </c>
      <c r="H27" s="122">
        <v>6703691</v>
      </c>
      <c r="J27" s="123">
        <v>6703691</v>
      </c>
      <c r="L27" s="124">
        <v>6703691</v>
      </c>
      <c r="N27" s="157">
        <v>6703691</v>
      </c>
    </row>
    <row r="28" spans="1:14" ht="18" customHeight="1" thickBot="1" x14ac:dyDescent="0.25">
      <c r="A28" s="20" t="s">
        <v>32</v>
      </c>
      <c r="B28" s="125">
        <f>+B25+B27</f>
        <v>2077219</v>
      </c>
      <c r="D28" s="126">
        <f>+D25+D27</f>
        <v>6402560.9097217023</v>
      </c>
      <c r="F28" s="127">
        <f>+F25+F27</f>
        <v>7402560.9097217023</v>
      </c>
      <c r="H28" s="128">
        <f>+H25+H27</f>
        <v>8402560.9097217023</v>
      </c>
      <c r="J28" s="129">
        <f>+J25+J27</f>
        <v>9402560.9097217023</v>
      </c>
      <c r="L28" s="130">
        <f>+L25+L27</f>
        <v>9577219</v>
      </c>
      <c r="N28" s="158">
        <f>+N25+N27</f>
        <v>10402560.909721702</v>
      </c>
    </row>
    <row r="29" spans="1:14" ht="13.5" thickTop="1" x14ac:dyDescent="0.2">
      <c r="B29" s="89"/>
      <c r="D29" s="90"/>
      <c r="F29" s="91"/>
      <c r="H29" s="92"/>
      <c r="J29" s="93"/>
      <c r="L29" s="94"/>
      <c r="N29" s="152"/>
    </row>
    <row r="30" spans="1:14" x14ac:dyDescent="0.2">
      <c r="A30" s="20" t="s">
        <v>33</v>
      </c>
      <c r="B30" s="89"/>
      <c r="D30" s="90"/>
      <c r="F30" s="91"/>
      <c r="H30" s="92"/>
      <c r="J30" s="93"/>
      <c r="L30" s="94"/>
      <c r="N30" s="152"/>
    </row>
    <row r="31" spans="1:14" x14ac:dyDescent="0.2">
      <c r="A31" s="62" t="s">
        <v>34</v>
      </c>
      <c r="B31" s="107">
        <f>+B28-(B22/12*2)</f>
        <v>-5714858.5</v>
      </c>
      <c r="D31" s="108">
        <f>+D28-(D22/12*2)</f>
        <v>-668626.27199134696</v>
      </c>
      <c r="F31" s="109">
        <f>+F28-(F22/12*2)</f>
        <v>331373.72800865304</v>
      </c>
      <c r="H31" s="110">
        <f>+H28-(H22/12*2)</f>
        <v>1331373.728008653</v>
      </c>
      <c r="J31" s="111">
        <f>+J28-(J22/12*2)</f>
        <v>2331373.728008653</v>
      </c>
      <c r="L31" s="112">
        <f>+L28-(L22/12*2)</f>
        <v>2535141.5</v>
      </c>
      <c r="N31" s="155">
        <f>+N28-(N22/12*2)</f>
        <v>3331373.728008653</v>
      </c>
    </row>
    <row r="32" spans="1:14" x14ac:dyDescent="0.2">
      <c r="B32" s="107"/>
      <c r="D32" s="108"/>
      <c r="F32" s="109"/>
      <c r="H32" s="110"/>
      <c r="J32" s="111"/>
      <c r="L32" s="112"/>
      <c r="N32" s="155"/>
    </row>
    <row r="33" spans="1:16" x14ac:dyDescent="0.2">
      <c r="A33" s="63" t="s">
        <v>50</v>
      </c>
      <c r="B33" s="131">
        <v>0</v>
      </c>
      <c r="C33" s="64"/>
      <c r="D33" s="132">
        <v>0</v>
      </c>
      <c r="E33" s="64"/>
      <c r="F33" s="133">
        <v>26.893748807953035</v>
      </c>
      <c r="G33" s="64"/>
      <c r="H33" s="134">
        <v>53.787497615906069</v>
      </c>
      <c r="I33" s="64"/>
      <c r="J33" s="135">
        <v>80.681246423859108</v>
      </c>
      <c r="K33" s="64"/>
      <c r="L33" s="136">
        <v>80.681246423859108</v>
      </c>
      <c r="M33" s="64"/>
      <c r="N33" s="159">
        <v>107.53</v>
      </c>
      <c r="P33" s="160"/>
    </row>
    <row r="34" spans="1:16" x14ac:dyDescent="0.2">
      <c r="A34" s="63" t="s">
        <v>51</v>
      </c>
      <c r="B34" s="131">
        <v>0</v>
      </c>
      <c r="C34" s="64"/>
      <c r="D34" s="132">
        <v>0</v>
      </c>
      <c r="E34" s="64"/>
      <c r="F34" s="133">
        <v>48.897725105369155</v>
      </c>
      <c r="G34" s="64"/>
      <c r="H34" s="134">
        <v>97.795450210738309</v>
      </c>
      <c r="I34" s="64"/>
      <c r="J34" s="135">
        <v>146.69317531610747</v>
      </c>
      <c r="K34" s="64"/>
      <c r="L34" s="136">
        <v>80.681246423859108</v>
      </c>
      <c r="M34" s="64"/>
      <c r="N34" s="159">
        <v>195.5</v>
      </c>
      <c r="P34" s="160"/>
    </row>
    <row r="35" spans="1:16" x14ac:dyDescent="0.2">
      <c r="A35" s="65"/>
      <c r="B35" s="107"/>
      <c r="D35" s="108"/>
      <c r="F35" s="109"/>
      <c r="H35" s="110"/>
      <c r="J35" s="111"/>
      <c r="N35" s="155"/>
    </row>
    <row r="36" spans="1:16" ht="25.5" customHeight="1" x14ac:dyDescent="0.2">
      <c r="A36" s="332" t="s">
        <v>52</v>
      </c>
      <c r="B36" s="332"/>
      <c r="D36" s="108"/>
      <c r="F36" s="109"/>
      <c r="H36" s="110"/>
      <c r="J36" s="111"/>
      <c r="K36" s="137"/>
      <c r="L36" s="137"/>
      <c r="N36" s="155"/>
    </row>
    <row r="37" spans="1:16" hidden="1" x14ac:dyDescent="0.2">
      <c r="A37" s="138" t="s">
        <v>97</v>
      </c>
      <c r="B37" s="139"/>
      <c r="C37" s="139"/>
      <c r="D37" s="139"/>
      <c r="F37" s="109"/>
      <c r="H37" s="110"/>
      <c r="J37" s="111"/>
      <c r="K37" s="139"/>
      <c r="L37" s="139"/>
      <c r="N37" s="155"/>
    </row>
    <row r="38" spans="1:16" hidden="1" x14ac:dyDescent="0.2">
      <c r="A38" s="140" t="s">
        <v>53</v>
      </c>
      <c r="B38" s="141"/>
      <c r="C38" s="141"/>
      <c r="D38" s="141"/>
      <c r="E38" s="141"/>
      <c r="F38" s="141"/>
      <c r="H38" s="110"/>
      <c r="J38" s="111"/>
      <c r="N38" s="155"/>
    </row>
    <row r="39" spans="1:16" x14ac:dyDescent="0.2">
      <c r="A39" s="142" t="s">
        <v>62</v>
      </c>
      <c r="B39" s="143"/>
      <c r="C39" s="143"/>
      <c r="D39" s="143"/>
      <c r="E39" s="143"/>
      <c r="F39" s="143"/>
      <c r="G39" s="143"/>
      <c r="H39" s="143"/>
      <c r="J39" s="111"/>
      <c r="K39" s="143"/>
      <c r="L39" s="143"/>
      <c r="N39" s="155"/>
    </row>
    <row r="40" spans="1:16" x14ac:dyDescent="0.2">
      <c r="A40" s="144" t="s">
        <v>63</v>
      </c>
      <c r="B40" s="145"/>
      <c r="C40" s="145"/>
      <c r="D40" s="145"/>
      <c r="E40" s="145"/>
      <c r="F40" s="145"/>
      <c r="G40" s="145"/>
      <c r="H40" s="145"/>
      <c r="I40" s="145"/>
      <c r="J40" s="145"/>
      <c r="K40" s="145"/>
      <c r="L40" s="145"/>
      <c r="N40" s="161"/>
    </row>
    <row r="41" spans="1:16" hidden="1" x14ac:dyDescent="0.2">
      <c r="A41" s="73" t="s">
        <v>54</v>
      </c>
      <c r="B41" s="74"/>
      <c r="C41" s="74"/>
      <c r="D41" s="74"/>
      <c r="E41" s="74"/>
      <c r="F41" s="74"/>
      <c r="G41" s="74"/>
      <c r="H41" s="74"/>
      <c r="I41" s="74"/>
      <c r="J41" s="74"/>
      <c r="K41" s="74"/>
      <c r="L41" s="74"/>
      <c r="M41" s="74"/>
      <c r="N41" s="74"/>
    </row>
    <row r="42" spans="1:16" x14ac:dyDescent="0.2">
      <c r="A42" s="162" t="s">
        <v>64</v>
      </c>
      <c r="B42" s="161"/>
      <c r="C42" s="161"/>
      <c r="D42" s="161"/>
      <c r="E42" s="161"/>
      <c r="F42" s="161"/>
      <c r="G42" s="161"/>
      <c r="H42" s="161"/>
      <c r="I42" s="161"/>
      <c r="J42" s="161"/>
      <c r="K42" s="161"/>
      <c r="L42" s="161"/>
      <c r="M42" s="161"/>
      <c r="N42" s="161"/>
    </row>
    <row r="44" spans="1:16" x14ac:dyDescent="0.2">
      <c r="A44" s="163" t="s">
        <v>65</v>
      </c>
    </row>
    <row r="46" spans="1:16" hidden="1" x14ac:dyDescent="0.2"/>
    <row r="47" spans="1:16" hidden="1" x14ac:dyDescent="0.2"/>
    <row r="48" spans="1:16" hidden="1" x14ac:dyDescent="0.2"/>
    <row r="49" spans="1:14" hidden="1" x14ac:dyDescent="0.2">
      <c r="A49" s="146" t="s">
        <v>55</v>
      </c>
      <c r="B49" s="90"/>
      <c r="D49" s="92"/>
      <c r="F49" s="92"/>
      <c r="H49" s="92"/>
      <c r="J49" s="93"/>
      <c r="L49" s="94"/>
      <c r="N49" s="93"/>
    </row>
    <row r="50" spans="1:14" hidden="1" x14ac:dyDescent="0.2">
      <c r="A50" s="147" t="s">
        <v>56</v>
      </c>
      <c r="B50" s="90">
        <v>45000</v>
      </c>
      <c r="D50" s="92">
        <v>45000</v>
      </c>
      <c r="F50" s="92">
        <v>45000</v>
      </c>
      <c r="H50" s="92">
        <v>45000</v>
      </c>
      <c r="J50" s="93">
        <v>45000</v>
      </c>
      <c r="L50" s="94">
        <v>45000</v>
      </c>
      <c r="N50" s="93">
        <v>45000</v>
      </c>
    </row>
    <row r="51" spans="1:14" hidden="1" x14ac:dyDescent="0.2">
      <c r="A51" s="148" t="s">
        <v>57</v>
      </c>
      <c r="B51" s="90">
        <v>100000</v>
      </c>
      <c r="D51" s="92">
        <v>100000</v>
      </c>
      <c r="F51" s="92">
        <v>100000</v>
      </c>
      <c r="H51" s="92">
        <v>100000</v>
      </c>
      <c r="J51" s="93">
        <v>100000</v>
      </c>
      <c r="L51" s="94">
        <v>100000</v>
      </c>
      <c r="N51" s="93">
        <v>100000</v>
      </c>
    </row>
    <row r="52" spans="1:14" hidden="1" x14ac:dyDescent="0.2">
      <c r="A52" s="147" t="s">
        <v>58</v>
      </c>
      <c r="B52" s="90">
        <v>60000</v>
      </c>
      <c r="D52" s="92">
        <v>60000</v>
      </c>
      <c r="F52" s="92">
        <v>60000</v>
      </c>
      <c r="H52" s="92">
        <v>60000</v>
      </c>
      <c r="J52" s="93">
        <v>60000</v>
      </c>
      <c r="L52" s="94">
        <v>60000</v>
      </c>
      <c r="N52" s="93">
        <v>60000</v>
      </c>
    </row>
    <row r="53" spans="1:14" hidden="1" x14ac:dyDescent="0.2">
      <c r="A53" s="149" t="s">
        <v>59</v>
      </c>
    </row>
  </sheetData>
  <mergeCells count="1">
    <mergeCell ref="A36:B36"/>
  </mergeCells>
  <printOptions horizontalCentered="1"/>
  <pageMargins left="0.75" right="0.75" top="1" bottom="0.5" header="0.5" footer="0.5"/>
  <pageSetup scale="9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47"/>
  <sheetViews>
    <sheetView zoomScaleNormal="100" workbookViewId="0">
      <selection activeCell="A38" sqref="A38"/>
    </sheetView>
  </sheetViews>
  <sheetFormatPr defaultColWidth="8.85546875" defaultRowHeight="12.75" x14ac:dyDescent="0.2"/>
  <cols>
    <col min="1" max="1" width="64" style="3" customWidth="1"/>
    <col min="2" max="2" width="15.42578125" style="3" customWidth="1"/>
    <col min="3" max="3" width="1.28515625" style="3" customWidth="1"/>
    <col min="4" max="4" width="15.42578125" style="3" customWidth="1"/>
    <col min="5" max="5" width="1.28515625" style="3" customWidth="1"/>
    <col min="6" max="6" width="15.42578125" style="3" customWidth="1"/>
    <col min="7" max="7" width="1.28515625" style="3" customWidth="1"/>
    <col min="8" max="8" width="15.42578125" style="3" customWidth="1"/>
    <col min="9" max="9" width="1.28515625" style="3" customWidth="1"/>
    <col min="10" max="10" width="15.42578125" style="3" customWidth="1"/>
    <col min="11" max="12" width="9.7109375" style="3" customWidth="1"/>
    <col min="13" max="16384" width="8.85546875" style="3"/>
  </cols>
  <sheetData>
    <row r="1" spans="1:10" ht="20.25" x14ac:dyDescent="0.3">
      <c r="A1" s="1" t="s">
        <v>0</v>
      </c>
      <c r="B1" s="2"/>
      <c r="D1" s="2"/>
      <c r="F1" s="2"/>
      <c r="H1" s="2"/>
      <c r="J1" s="2"/>
    </row>
    <row r="2" spans="1:10" ht="14.25" x14ac:dyDescent="0.2">
      <c r="A2" s="4" t="s">
        <v>1</v>
      </c>
      <c r="B2" s="2"/>
      <c r="D2" s="2"/>
      <c r="F2" s="2"/>
      <c r="H2" s="2"/>
      <c r="J2" s="2"/>
    </row>
    <row r="3" spans="1:10" ht="15" thickBot="1" x14ac:dyDescent="0.25">
      <c r="A3" s="5" t="s">
        <v>2</v>
      </c>
      <c r="B3" s="6"/>
      <c r="C3" s="6"/>
      <c r="D3" s="6"/>
      <c r="E3" s="6"/>
      <c r="F3" s="6"/>
      <c r="G3" s="6"/>
      <c r="H3" s="6"/>
      <c r="I3" s="6"/>
      <c r="J3" s="6"/>
    </row>
    <row r="4" spans="1:10" x14ac:dyDescent="0.2">
      <c r="A4" s="7"/>
      <c r="B4" s="150" t="s">
        <v>3</v>
      </c>
      <c r="D4" s="8" t="s">
        <v>4</v>
      </c>
      <c r="F4" s="9" t="s">
        <v>5</v>
      </c>
      <c r="H4" s="10" t="s">
        <v>6</v>
      </c>
      <c r="J4" s="11" t="s">
        <v>7</v>
      </c>
    </row>
    <row r="5" spans="1:10" x14ac:dyDescent="0.2">
      <c r="A5" s="7"/>
      <c r="B5" s="150" t="s">
        <v>8</v>
      </c>
      <c r="D5" s="12" t="s">
        <v>9</v>
      </c>
      <c r="F5" s="13" t="s">
        <v>10</v>
      </c>
      <c r="H5" s="14" t="s">
        <v>11</v>
      </c>
      <c r="J5" s="15" t="s">
        <v>12</v>
      </c>
    </row>
    <row r="6" spans="1:10" x14ac:dyDescent="0.2">
      <c r="A6" s="7"/>
      <c r="B6" s="151" t="s">
        <v>60</v>
      </c>
      <c r="D6" s="16"/>
      <c r="F6" s="17"/>
      <c r="H6" s="18"/>
      <c r="J6" s="19"/>
    </row>
    <row r="7" spans="1:10" x14ac:dyDescent="0.2">
      <c r="A7" s="20" t="s">
        <v>14</v>
      </c>
      <c r="B7" s="152"/>
      <c r="D7" s="21"/>
      <c r="F7" s="22"/>
      <c r="H7" s="23"/>
      <c r="J7" s="24"/>
    </row>
    <row r="8" spans="1:10" x14ac:dyDescent="0.2">
      <c r="A8" s="25" t="s">
        <v>15</v>
      </c>
      <c r="B8" s="153">
        <v>38920846</v>
      </c>
      <c r="D8" s="26">
        <f>+B8+B11</f>
        <v>42920846</v>
      </c>
      <c r="F8" s="27">
        <f>+D8</f>
        <v>42920846</v>
      </c>
      <c r="H8" s="28">
        <f>+F8</f>
        <v>42920846</v>
      </c>
      <c r="J8" s="29">
        <f>+H8</f>
        <v>42920846</v>
      </c>
    </row>
    <row r="9" spans="1:10" x14ac:dyDescent="0.2">
      <c r="A9" s="25" t="s">
        <v>16</v>
      </c>
      <c r="B9" s="152">
        <v>1726959</v>
      </c>
      <c r="D9" s="21">
        <f>1726959</f>
        <v>1726959</v>
      </c>
      <c r="F9" s="22">
        <f t="shared" ref="F9:J11" si="0">+D9</f>
        <v>1726959</v>
      </c>
      <c r="H9" s="23">
        <f t="shared" si="0"/>
        <v>1726959</v>
      </c>
      <c r="J9" s="24">
        <f t="shared" si="0"/>
        <v>1726959</v>
      </c>
    </row>
    <row r="10" spans="1:10" x14ac:dyDescent="0.2">
      <c r="A10" s="25" t="s">
        <v>17</v>
      </c>
      <c r="B10" s="152">
        <v>1478188</v>
      </c>
      <c r="D10" s="21">
        <v>1478188</v>
      </c>
      <c r="F10" s="22">
        <f t="shared" si="0"/>
        <v>1478188</v>
      </c>
      <c r="H10" s="23">
        <f t="shared" si="0"/>
        <v>1478188</v>
      </c>
      <c r="J10" s="24">
        <f t="shared" si="0"/>
        <v>1478188</v>
      </c>
    </row>
    <row r="11" spans="1:10" x14ac:dyDescent="0.2">
      <c r="A11" s="30" t="s">
        <v>18</v>
      </c>
      <c r="B11" s="152">
        <v>4000000</v>
      </c>
      <c r="C11" s="31"/>
      <c r="D11" s="21">
        <v>0</v>
      </c>
      <c r="E11" s="31"/>
      <c r="F11" s="22">
        <f t="shared" si="0"/>
        <v>0</v>
      </c>
      <c r="G11" s="31"/>
      <c r="H11" s="23">
        <f t="shared" si="0"/>
        <v>0</v>
      </c>
      <c r="I11" s="31"/>
      <c r="J11" s="24">
        <f t="shared" si="0"/>
        <v>0</v>
      </c>
    </row>
    <row r="12" spans="1:10" ht="18" customHeight="1" x14ac:dyDescent="0.2">
      <c r="A12" s="32" t="s">
        <v>19</v>
      </c>
      <c r="B12" s="154">
        <f>SUM(B8:B11)</f>
        <v>46125993</v>
      </c>
      <c r="D12" s="33">
        <f>SUM(D8:D11)</f>
        <v>46125993</v>
      </c>
      <c r="F12" s="34">
        <f>SUM(F8:F11)</f>
        <v>46125993</v>
      </c>
      <c r="H12" s="35">
        <f>SUM(H8:H11)</f>
        <v>46125993</v>
      </c>
      <c r="J12" s="36">
        <f>SUM(J8:J11)</f>
        <v>46125993</v>
      </c>
    </row>
    <row r="13" spans="1:10" x14ac:dyDescent="0.2">
      <c r="A13" s="37"/>
      <c r="B13" s="152"/>
      <c r="D13" s="21"/>
      <c r="F13" s="22"/>
      <c r="H13" s="23"/>
      <c r="J13" s="24"/>
    </row>
    <row r="14" spans="1:10" x14ac:dyDescent="0.2">
      <c r="A14" s="38" t="s">
        <v>20</v>
      </c>
      <c r="B14" s="152"/>
      <c r="D14" s="21"/>
      <c r="F14" s="22"/>
      <c r="H14" s="23"/>
      <c r="J14" s="24"/>
    </row>
    <row r="15" spans="1:10" x14ac:dyDescent="0.2">
      <c r="A15" s="39" t="s">
        <v>21</v>
      </c>
      <c r="B15" s="155">
        <f>45803999+205000</f>
        <v>46008999</v>
      </c>
      <c r="D15" s="40">
        <f>+B22</f>
        <v>42427123.090278298</v>
      </c>
      <c r="F15" s="41">
        <f>+D22</f>
        <v>43108304.410278298</v>
      </c>
      <c r="H15" s="42">
        <f>+F22</f>
        <v>43864339.899278298</v>
      </c>
      <c r="J15" s="43">
        <f>+H22</f>
        <v>44704445.671836302</v>
      </c>
    </row>
    <row r="16" spans="1:10" x14ac:dyDescent="0.2">
      <c r="A16" s="30" t="s">
        <v>22</v>
      </c>
      <c r="B16" s="152"/>
      <c r="D16" s="21"/>
      <c r="F16" s="22"/>
      <c r="H16" s="23"/>
      <c r="J16" s="24"/>
    </row>
    <row r="17" spans="1:10" x14ac:dyDescent="0.2">
      <c r="A17" s="44" t="s">
        <v>23</v>
      </c>
      <c r="B17" s="152">
        <v>800415</v>
      </c>
      <c r="D17" s="45">
        <f>(4401703*0.02)+(3944878*0.13)</f>
        <v>600868.19999999995</v>
      </c>
      <c r="F17" s="22">
        <f>((4401703*1.02)*0.02)+((3944878*1.13)*0.13)</f>
        <v>669297.31940000004</v>
      </c>
      <c r="H17" s="23">
        <f>(4401703*(1.02^2))*0.02+(3944878*(1.13^2))*0.13</f>
        <v>746428.54938999994</v>
      </c>
      <c r="J17" s="24">
        <f>(4401703*(1.02^3))*0.02+(3944878*(1.13^3))*0.13</f>
        <v>833389.2908480597</v>
      </c>
    </row>
    <row r="18" spans="1:10" x14ac:dyDescent="0.2">
      <c r="A18" s="44" t="s">
        <v>24</v>
      </c>
      <c r="B18" s="152">
        <v>-131313</v>
      </c>
      <c r="D18" s="21">
        <v>0</v>
      </c>
      <c r="F18" s="22">
        <v>0</v>
      </c>
      <c r="H18" s="23">
        <v>0</v>
      </c>
      <c r="J18" s="24">
        <v>0</v>
      </c>
    </row>
    <row r="19" spans="1:10" x14ac:dyDescent="0.2">
      <c r="A19" s="46" t="s">
        <v>25</v>
      </c>
      <c r="B19" s="152">
        <v>74364</v>
      </c>
      <c r="D19" s="21">
        <f>B19*1.08</f>
        <v>80313.12000000001</v>
      </c>
      <c r="F19" s="22">
        <f>D19*1.08</f>
        <v>86738.169600000023</v>
      </c>
      <c r="H19" s="23">
        <f>F19*1.08</f>
        <v>93677.223168000026</v>
      </c>
      <c r="J19" s="24">
        <f>H19*1.08</f>
        <v>101171.40102144003</v>
      </c>
    </row>
    <row r="20" spans="1:10" x14ac:dyDescent="0.2">
      <c r="A20" s="47" t="s">
        <v>26</v>
      </c>
      <c r="B20" s="152">
        <v>0</v>
      </c>
      <c r="D20" s="21">
        <v>0</v>
      </c>
      <c r="F20" s="22">
        <v>0</v>
      </c>
      <c r="H20" s="23">
        <v>0</v>
      </c>
      <c r="J20" s="24">
        <v>0</v>
      </c>
    </row>
    <row r="21" spans="1:10" x14ac:dyDescent="0.2">
      <c r="A21" s="47" t="s">
        <v>27</v>
      </c>
      <c r="B21" s="152">
        <v>-4325341.9097216995</v>
      </c>
      <c r="D21" s="21">
        <v>0</v>
      </c>
      <c r="F21" s="22">
        <v>0</v>
      </c>
      <c r="H21" s="23">
        <v>0</v>
      </c>
      <c r="J21" s="24">
        <v>0</v>
      </c>
    </row>
    <row r="22" spans="1:10" ht="18" customHeight="1" x14ac:dyDescent="0.2">
      <c r="A22" s="48" t="s">
        <v>28</v>
      </c>
      <c r="B22" s="156">
        <f>SUM(B15:B21)</f>
        <v>42427123.090278298</v>
      </c>
      <c r="D22" s="49">
        <f>SUM(D15:D21)</f>
        <v>43108304.410278298</v>
      </c>
      <c r="F22" s="50">
        <f>SUM(F15:F21)</f>
        <v>43864339.899278298</v>
      </c>
      <c r="H22" s="51">
        <f>SUM(H15:H21)</f>
        <v>44704445.671836302</v>
      </c>
      <c r="J22" s="52">
        <f>SUM(J15:J21)</f>
        <v>45639006.363705806</v>
      </c>
    </row>
    <row r="23" spans="1:10" x14ac:dyDescent="0.2">
      <c r="A23" s="7"/>
      <c r="B23" s="152"/>
      <c r="D23" s="21"/>
      <c r="F23" s="22"/>
      <c r="H23" s="23"/>
      <c r="J23" s="24"/>
    </row>
    <row r="24" spans="1:10" x14ac:dyDescent="0.2">
      <c r="A24" s="20" t="s">
        <v>29</v>
      </c>
      <c r="B24" s="152"/>
      <c r="D24" s="21"/>
      <c r="F24" s="22"/>
      <c r="H24" s="23"/>
      <c r="J24" s="24"/>
    </row>
    <row r="25" spans="1:10" x14ac:dyDescent="0.2">
      <c r="A25" s="53" t="s">
        <v>30</v>
      </c>
      <c r="B25" s="155">
        <f>+B12-B22</f>
        <v>3698869.9097217023</v>
      </c>
      <c r="D25" s="40">
        <f>+D12-D22</f>
        <v>3017688.589721702</v>
      </c>
      <c r="F25" s="41">
        <f>+F12-F22</f>
        <v>2261653.100721702</v>
      </c>
      <c r="H25" s="42">
        <f>+H12-H22</f>
        <v>1421547.3281636983</v>
      </c>
      <c r="J25" s="43">
        <f>+J12-J22</f>
        <v>486986.63629419357</v>
      </c>
    </row>
    <row r="26" spans="1:10" ht="13.5" customHeight="1" x14ac:dyDescent="0.2">
      <c r="A26" s="53"/>
      <c r="B26" s="152"/>
      <c r="D26" s="21"/>
      <c r="F26" s="22"/>
      <c r="H26" s="23"/>
      <c r="J26" s="24"/>
    </row>
    <row r="27" spans="1:10" x14ac:dyDescent="0.2">
      <c r="A27" s="20" t="s">
        <v>31</v>
      </c>
      <c r="B27" s="157">
        <v>6703691</v>
      </c>
      <c r="D27" s="54">
        <f>+B28</f>
        <v>10402560.909721702</v>
      </c>
      <c r="F27" s="55">
        <f>+D28</f>
        <v>13420249.499443404</v>
      </c>
      <c r="H27" s="56">
        <f>+F28</f>
        <v>15681902.600165106</v>
      </c>
      <c r="J27" s="57">
        <f>+H28</f>
        <v>17103449.928328805</v>
      </c>
    </row>
    <row r="28" spans="1:10" ht="18" customHeight="1" thickBot="1" x14ac:dyDescent="0.25">
      <c r="A28" s="20" t="s">
        <v>32</v>
      </c>
      <c r="B28" s="158">
        <f>+B25+B27</f>
        <v>10402560.909721702</v>
      </c>
      <c r="D28" s="58">
        <f>+D25+D27</f>
        <v>13420249.499443404</v>
      </c>
      <c r="F28" s="59">
        <f>+F25+F27</f>
        <v>15681902.600165106</v>
      </c>
      <c r="H28" s="60">
        <f>+H25+H27</f>
        <v>17103449.928328805</v>
      </c>
      <c r="J28" s="61">
        <f>+J25+J27</f>
        <v>17590436.564622998</v>
      </c>
    </row>
    <row r="29" spans="1:10" ht="13.5" thickTop="1" x14ac:dyDescent="0.2">
      <c r="B29" s="152"/>
      <c r="D29" s="21"/>
      <c r="F29" s="22"/>
      <c r="H29" s="23"/>
      <c r="J29" s="24"/>
    </row>
    <row r="30" spans="1:10" x14ac:dyDescent="0.2">
      <c r="A30" s="20" t="s">
        <v>33</v>
      </c>
      <c r="B30" s="152"/>
      <c r="D30" s="21"/>
      <c r="F30" s="22"/>
      <c r="H30" s="23"/>
      <c r="J30" s="24"/>
    </row>
    <row r="31" spans="1:10" x14ac:dyDescent="0.2">
      <c r="A31" s="62" t="s">
        <v>34</v>
      </c>
      <c r="B31" s="155">
        <f>+B28-(B22/12*2)</f>
        <v>3331373.728008653</v>
      </c>
      <c r="D31" s="40">
        <f>+D28-(D22/12*2)</f>
        <v>6235532.0977303544</v>
      </c>
      <c r="F31" s="41">
        <f>+F28-(F22/12*2)</f>
        <v>8371179.283618723</v>
      </c>
      <c r="H31" s="42">
        <f>+H28-(H22/12*2)</f>
        <v>9652708.9830227531</v>
      </c>
      <c r="J31" s="43">
        <f>+J28-(J22/12*2)</f>
        <v>9983935.5040053651</v>
      </c>
    </row>
    <row r="32" spans="1:10" x14ac:dyDescent="0.2">
      <c r="A32" s="65"/>
      <c r="B32" s="152"/>
      <c r="D32" s="40"/>
      <c r="F32" s="41"/>
      <c r="H32" s="42"/>
      <c r="J32" s="43"/>
    </row>
    <row r="33" spans="1:10" x14ac:dyDescent="0.2">
      <c r="A33" s="165" t="s">
        <v>70</v>
      </c>
      <c r="B33" s="152"/>
      <c r="D33" s="40"/>
      <c r="F33" s="41"/>
      <c r="H33" s="42"/>
      <c r="J33" s="43"/>
    </row>
    <row r="34" spans="1:10" x14ac:dyDescent="0.2">
      <c r="A34" s="66" t="s">
        <v>35</v>
      </c>
      <c r="B34" s="67"/>
      <c r="C34" s="67"/>
      <c r="D34" s="67"/>
      <c r="F34" s="41"/>
      <c r="H34" s="42"/>
      <c r="J34" s="43"/>
    </row>
    <row r="35" spans="1:10" x14ac:dyDescent="0.2">
      <c r="A35" s="68" t="s">
        <v>36</v>
      </c>
      <c r="B35" s="69"/>
      <c r="C35" s="69"/>
      <c r="D35" s="69"/>
      <c r="E35" s="69"/>
      <c r="F35" s="69"/>
      <c r="H35" s="42"/>
      <c r="J35" s="43"/>
    </row>
    <row r="36" spans="1:10" x14ac:dyDescent="0.2">
      <c r="A36" s="70" t="s">
        <v>37</v>
      </c>
      <c r="B36" s="71"/>
      <c r="C36" s="71"/>
      <c r="D36" s="71"/>
      <c r="E36" s="71"/>
      <c r="F36" s="71"/>
      <c r="G36" s="71"/>
      <c r="H36" s="71"/>
      <c r="J36" s="72"/>
    </row>
    <row r="37" spans="1:10" hidden="1" x14ac:dyDescent="0.2">
      <c r="A37" s="73" t="s">
        <v>97</v>
      </c>
      <c r="B37" s="74"/>
      <c r="C37" s="74"/>
      <c r="D37" s="74"/>
      <c r="E37" s="74"/>
      <c r="F37" s="74"/>
      <c r="G37" s="74"/>
      <c r="H37" s="74"/>
      <c r="I37" s="74"/>
      <c r="J37" s="72"/>
    </row>
    <row r="38" spans="1:10" x14ac:dyDescent="0.2">
      <c r="A38" s="75" t="s">
        <v>38</v>
      </c>
      <c r="B38" s="72"/>
      <c r="C38" s="72"/>
      <c r="D38" s="72"/>
      <c r="E38" s="72"/>
      <c r="F38" s="72"/>
      <c r="G38" s="72"/>
      <c r="H38" s="72"/>
      <c r="I38" s="72"/>
      <c r="J38" s="72"/>
    </row>
    <row r="39" spans="1:10" x14ac:dyDescent="0.2">
      <c r="A39" s="76" t="s">
        <v>66</v>
      </c>
    </row>
    <row r="41" spans="1:10" x14ac:dyDescent="0.2">
      <c r="A41" s="164" t="s">
        <v>67</v>
      </c>
    </row>
    <row r="42" spans="1:10" x14ac:dyDescent="0.2">
      <c r="A42" s="149" t="s">
        <v>73</v>
      </c>
    </row>
    <row r="43" spans="1:10" x14ac:dyDescent="0.2">
      <c r="A43" s="149" t="s">
        <v>71</v>
      </c>
    </row>
    <row r="44" spans="1:10" x14ac:dyDescent="0.2">
      <c r="A44" s="149" t="s">
        <v>68</v>
      </c>
    </row>
    <row r="45" spans="1:10" x14ac:dyDescent="0.2">
      <c r="A45" s="149" t="s">
        <v>69</v>
      </c>
    </row>
    <row r="46" spans="1:10" x14ac:dyDescent="0.2">
      <c r="A46" s="149" t="s">
        <v>72</v>
      </c>
    </row>
    <row r="47" spans="1:10" x14ac:dyDescent="0.2">
      <c r="A47" s="149"/>
    </row>
  </sheetData>
  <pageMargins left="0.75" right="0.75" top="1" bottom="0.5" header="0.5" footer="0.5"/>
  <pageSetup scale="8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37"/>
  <sheetViews>
    <sheetView showGridLines="0" showRowColHeaders="0" workbookViewId="0">
      <selection activeCell="Q26" sqref="Q26"/>
    </sheetView>
  </sheetViews>
  <sheetFormatPr defaultRowHeight="12.75" x14ac:dyDescent="0.2"/>
  <sheetData>
    <row r="37" spans="1:1" x14ac:dyDescent="0.2">
      <c r="A37" t="s">
        <v>97</v>
      </c>
    </row>
  </sheetData>
  <sheetProtection sheet="1" objects="1" scenarios="1" selectLockedCells="1" selectUnlockedCells="1"/>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37"/>
  <sheetViews>
    <sheetView workbookViewId="0">
      <selection activeCell="B9" sqref="B9"/>
    </sheetView>
  </sheetViews>
  <sheetFormatPr defaultRowHeight="15.75" x14ac:dyDescent="0.25"/>
  <cols>
    <col min="1" max="1" width="9.140625" style="175"/>
    <col min="2" max="2" width="23.42578125" style="175" customWidth="1"/>
    <col min="3" max="3" width="17.5703125" style="175" bestFit="1" customWidth="1"/>
    <col min="4" max="4" width="14.7109375" style="175" customWidth="1"/>
    <col min="5" max="5" width="14.5703125" style="175" customWidth="1"/>
    <col min="6" max="6" width="1.85546875" style="175" customWidth="1"/>
    <col min="7" max="7" width="17.5703125" style="175" customWidth="1"/>
    <col min="8" max="8" width="12" style="175" bestFit="1" customWidth="1"/>
    <col min="9" max="9" width="1.28515625" style="175" customWidth="1"/>
    <col min="10" max="11" width="12" style="175" bestFit="1" customWidth="1"/>
    <col min="12" max="16384" width="9.140625" style="175"/>
  </cols>
  <sheetData>
    <row r="1" spans="2:15" ht="18.75" x14ac:dyDescent="0.3">
      <c r="B1" s="333" t="s">
        <v>77</v>
      </c>
      <c r="C1" s="333"/>
      <c r="D1" s="333"/>
      <c r="E1" s="333"/>
      <c r="F1" s="333"/>
      <c r="G1" s="333"/>
    </row>
    <row r="3" spans="2:15" x14ac:dyDescent="0.25">
      <c r="B3" s="178"/>
      <c r="C3" s="179"/>
      <c r="D3" s="179"/>
      <c r="E3" s="180"/>
      <c r="F3" s="182"/>
    </row>
    <row r="4" spans="2:15" x14ac:dyDescent="0.25">
      <c r="B4" s="183" t="s">
        <v>78</v>
      </c>
      <c r="C4" s="184"/>
      <c r="D4" s="184"/>
      <c r="E4" s="150" t="s">
        <v>74</v>
      </c>
      <c r="F4" s="150"/>
      <c r="G4" s="8" t="s">
        <v>4</v>
      </c>
      <c r="H4" s="9" t="s">
        <v>5</v>
      </c>
      <c r="I4" s="9"/>
      <c r="J4" s="10" t="s">
        <v>6</v>
      </c>
      <c r="K4" s="11" t="s">
        <v>7</v>
      </c>
    </row>
    <row r="5" spans="2:15" x14ac:dyDescent="0.25">
      <c r="B5" s="181"/>
      <c r="C5" s="182"/>
      <c r="D5" s="182"/>
      <c r="E5" s="166" t="s">
        <v>46</v>
      </c>
      <c r="F5" s="166"/>
      <c r="G5" s="12" t="s">
        <v>9</v>
      </c>
      <c r="H5" s="13" t="s">
        <v>10</v>
      </c>
      <c r="I5" s="13"/>
      <c r="J5" s="14" t="s">
        <v>11</v>
      </c>
      <c r="K5" s="15" t="s">
        <v>12</v>
      </c>
    </row>
    <row r="6" spans="2:15" x14ac:dyDescent="0.25">
      <c r="B6" s="183" t="s">
        <v>79</v>
      </c>
      <c r="C6" s="184" t="s">
        <v>80</v>
      </c>
      <c r="D6" s="184" t="s">
        <v>81</v>
      </c>
      <c r="E6" s="185" t="s">
        <v>82</v>
      </c>
      <c r="F6" s="262"/>
    </row>
    <row r="7" spans="2:15" x14ac:dyDescent="0.25">
      <c r="B7" s="183" t="s">
        <v>83</v>
      </c>
      <c r="C7" s="184" t="s">
        <v>84</v>
      </c>
      <c r="D7" s="184" t="s">
        <v>85</v>
      </c>
      <c r="E7" s="185"/>
      <c r="F7" s="262"/>
    </row>
    <row r="8" spans="2:15" x14ac:dyDescent="0.25">
      <c r="B8" s="186">
        <v>10878111251</v>
      </c>
      <c r="C8" s="187">
        <v>0.94</v>
      </c>
      <c r="D8" s="188">
        <f>+E$8/$B$8</f>
        <v>3.6771089279237599E-4</v>
      </c>
      <c r="E8" s="189">
        <f>+'DIY Budget'!B18</f>
        <v>4000000</v>
      </c>
      <c r="F8" s="189"/>
      <c r="G8" s="189">
        <f>+'DIY Budget'!D18</f>
        <v>0</v>
      </c>
      <c r="H8" s="189">
        <f>+'DIY Budget'!F18</f>
        <v>0</v>
      </c>
      <c r="I8" s="189"/>
      <c r="J8" s="189">
        <f>+'DIY Budget'!H18</f>
        <v>0</v>
      </c>
      <c r="K8" s="189">
        <f>+'DIY Budget'!J18</f>
        <v>0</v>
      </c>
    </row>
    <row r="9" spans="2:15" x14ac:dyDescent="0.25">
      <c r="B9" s="181"/>
      <c r="C9" s="182"/>
      <c r="D9" s="188">
        <f>+D8</f>
        <v>3.6771089279237599E-4</v>
      </c>
      <c r="E9" s="189">
        <f>+E8</f>
        <v>4000000</v>
      </c>
      <c r="F9" s="195"/>
    </row>
    <row r="10" spans="2:15" x14ac:dyDescent="0.25">
      <c r="B10" s="190"/>
      <c r="C10" s="191"/>
      <c r="D10" s="192"/>
      <c r="E10" s="193"/>
      <c r="F10" s="182"/>
    </row>
    <row r="13" spans="2:15" x14ac:dyDescent="0.25">
      <c r="B13" s="178"/>
      <c r="C13" s="179"/>
      <c r="D13" s="179"/>
      <c r="E13" s="179"/>
      <c r="F13" s="179"/>
      <c r="G13" s="180"/>
    </row>
    <row r="14" spans="2:15" x14ac:dyDescent="0.25">
      <c r="B14" s="183" t="s">
        <v>86</v>
      </c>
      <c r="C14" s="184"/>
      <c r="D14" s="184"/>
      <c r="E14" s="150" t="s">
        <v>74</v>
      </c>
      <c r="F14" s="150"/>
      <c r="G14" s="8" t="s">
        <v>4</v>
      </c>
      <c r="H14" s="9" t="s">
        <v>5</v>
      </c>
      <c r="I14" s="9"/>
      <c r="J14" s="10" t="s">
        <v>6</v>
      </c>
      <c r="K14" s="11" t="s">
        <v>7</v>
      </c>
      <c r="M14" s="3"/>
      <c r="O14" s="3"/>
    </row>
    <row r="15" spans="2:15" x14ac:dyDescent="0.25">
      <c r="B15" s="201"/>
      <c r="C15" s="202"/>
      <c r="D15" s="202"/>
      <c r="E15" s="166" t="s">
        <v>46</v>
      </c>
      <c r="F15" s="166"/>
      <c r="G15" s="12" t="s">
        <v>9</v>
      </c>
      <c r="H15" s="13" t="s">
        <v>10</v>
      </c>
      <c r="I15" s="13"/>
      <c r="J15" s="14" t="s">
        <v>11</v>
      </c>
      <c r="K15" s="15" t="s">
        <v>12</v>
      </c>
      <c r="M15" s="3"/>
      <c r="O15" s="3"/>
    </row>
    <row r="16" spans="2:15" x14ac:dyDescent="0.25">
      <c r="B16" s="183" t="s">
        <v>87</v>
      </c>
      <c r="C16" s="184" t="s">
        <v>88</v>
      </c>
      <c r="D16" s="184" t="s">
        <v>89</v>
      </c>
      <c r="E16" s="184" t="s">
        <v>90</v>
      </c>
      <c r="F16" s="262"/>
    </row>
    <row r="17" spans="2:15" x14ac:dyDescent="0.25">
      <c r="B17" s="183" t="s">
        <v>83</v>
      </c>
      <c r="C17" s="184" t="s">
        <v>92</v>
      </c>
      <c r="D17" s="184" t="s">
        <v>83</v>
      </c>
      <c r="E17" s="184" t="s">
        <v>93</v>
      </c>
      <c r="F17" s="262"/>
    </row>
    <row r="18" spans="2:15" x14ac:dyDescent="0.25">
      <c r="B18" s="186">
        <v>500000</v>
      </c>
      <c r="C18" s="194">
        <v>0.45</v>
      </c>
      <c r="D18" s="195">
        <f>+B18*0.55</f>
        <v>275000</v>
      </c>
      <c r="E18" s="188">
        <f>+D8</f>
        <v>3.6771089279237599E-4</v>
      </c>
      <c r="F18" s="188"/>
      <c r="G18" s="188">
        <f>+G$8/$B$8</f>
        <v>0</v>
      </c>
      <c r="H18" s="188">
        <f>+H$8/$B$8</f>
        <v>0</v>
      </c>
      <c r="I18" s="188"/>
      <c r="J18" s="188">
        <f>+J$8/$B$8</f>
        <v>0</v>
      </c>
      <c r="K18" s="188">
        <f>+K$8/$B$8</f>
        <v>0</v>
      </c>
    </row>
    <row r="19" spans="2:15" x14ac:dyDescent="0.25">
      <c r="B19" s="186">
        <v>500000</v>
      </c>
      <c r="C19" s="194">
        <v>0</v>
      </c>
      <c r="D19" s="195">
        <f>+B19</f>
        <v>500000</v>
      </c>
      <c r="E19" s="188">
        <f>+D9</f>
        <v>3.6771089279237599E-4</v>
      </c>
      <c r="F19" s="188"/>
    </row>
    <row r="20" spans="2:15" x14ac:dyDescent="0.25">
      <c r="B20" s="186"/>
      <c r="C20" s="194"/>
      <c r="D20" s="195"/>
      <c r="E20" s="188"/>
      <c r="F20" s="188"/>
      <c r="G20" s="196"/>
    </row>
    <row r="21" spans="2:15" x14ac:dyDescent="0.25">
      <c r="B21" s="197" t="s">
        <v>95</v>
      </c>
      <c r="C21" s="194"/>
      <c r="D21" s="195"/>
      <c r="E21" s="188"/>
      <c r="F21" s="188"/>
      <c r="G21" s="196"/>
    </row>
    <row r="22" spans="2:15" x14ac:dyDescent="0.25">
      <c r="B22" s="190"/>
      <c r="C22" s="191"/>
      <c r="D22" s="191"/>
      <c r="E22" s="150" t="s">
        <v>74</v>
      </c>
      <c r="F22" s="150"/>
      <c r="G22" s="8" t="s">
        <v>4</v>
      </c>
      <c r="H22" s="9" t="s">
        <v>5</v>
      </c>
      <c r="I22" s="9"/>
      <c r="J22" s="10" t="s">
        <v>6</v>
      </c>
      <c r="K22" s="11" t="s">
        <v>7</v>
      </c>
    </row>
    <row r="23" spans="2:15" x14ac:dyDescent="0.25">
      <c r="B23" s="182"/>
      <c r="C23" s="182"/>
      <c r="D23" s="182"/>
      <c r="E23" s="166" t="s">
        <v>46</v>
      </c>
      <c r="F23" s="166"/>
      <c r="G23" s="12" t="s">
        <v>9</v>
      </c>
      <c r="H23" s="13" t="s">
        <v>10</v>
      </c>
      <c r="I23" s="13"/>
      <c r="J23" s="14" t="s">
        <v>11</v>
      </c>
      <c r="K23" s="15" t="s">
        <v>12</v>
      </c>
    </row>
    <row r="24" spans="2:15" x14ac:dyDescent="0.25">
      <c r="E24" s="185" t="s">
        <v>91</v>
      </c>
      <c r="F24" s="263"/>
      <c r="G24" s="185" t="s">
        <v>91</v>
      </c>
      <c r="H24" s="185" t="s">
        <v>91</v>
      </c>
      <c r="I24" s="263"/>
      <c r="J24" s="185" t="s">
        <v>91</v>
      </c>
      <c r="K24" s="185" t="s">
        <v>91</v>
      </c>
    </row>
    <row r="25" spans="2:15" x14ac:dyDescent="0.25">
      <c r="B25" s="178"/>
      <c r="C25" s="179"/>
      <c r="D25" s="179"/>
      <c r="E25" s="185" t="s">
        <v>94</v>
      </c>
      <c r="F25" s="263"/>
      <c r="G25" s="185" t="s">
        <v>94</v>
      </c>
      <c r="H25" s="185" t="s">
        <v>94</v>
      </c>
      <c r="I25" s="263"/>
      <c r="J25" s="185" t="s">
        <v>94</v>
      </c>
      <c r="K25" s="185" t="s">
        <v>94</v>
      </c>
      <c r="M25" s="175">
        <f>+D26</f>
        <v>275000</v>
      </c>
      <c r="N25" s="175">
        <f>+D27</f>
        <v>500000</v>
      </c>
      <c r="O25" s="200">
        <f>+(N25-M25)/M25</f>
        <v>0.81818181818181823</v>
      </c>
    </row>
    <row r="26" spans="2:15" x14ac:dyDescent="0.25">
      <c r="B26" s="181"/>
      <c r="C26" s="184"/>
      <c r="D26" s="195">
        <v>275000</v>
      </c>
      <c r="E26" s="196">
        <f>+$D$18*E18</f>
        <v>101.12049551790339</v>
      </c>
      <c r="F26" s="196"/>
      <c r="G26" s="196">
        <f>+$D$18*G18</f>
        <v>0</v>
      </c>
      <c r="H26" s="196">
        <f>+$D$18*H18</f>
        <v>0</v>
      </c>
      <c r="I26" s="196"/>
      <c r="J26" s="196">
        <f>+$D$18*J18</f>
        <v>0</v>
      </c>
      <c r="K26" s="196">
        <f>+$D$18*K18</f>
        <v>0</v>
      </c>
    </row>
    <row r="27" spans="2:15" x14ac:dyDescent="0.25">
      <c r="B27" s="181"/>
      <c r="C27" s="198"/>
      <c r="D27" s="195">
        <v>500000</v>
      </c>
      <c r="E27" s="196">
        <f>+$D$19*E18</f>
        <v>183.855446396188</v>
      </c>
      <c r="F27" s="196"/>
      <c r="G27" s="196">
        <f>+$D$19*G18</f>
        <v>0</v>
      </c>
      <c r="H27" s="196">
        <f>+$D$19*H18</f>
        <v>0</v>
      </c>
      <c r="I27" s="196"/>
      <c r="J27" s="196">
        <f>+$D$19*J18</f>
        <v>0</v>
      </c>
      <c r="K27" s="196">
        <f>+$D$19*K18</f>
        <v>0</v>
      </c>
    </row>
    <row r="28" spans="2:15" x14ac:dyDescent="0.25">
      <c r="B28" s="181"/>
      <c r="C28" s="182"/>
      <c r="D28" s="182"/>
      <c r="E28" s="199"/>
      <c r="F28" s="274"/>
    </row>
    <row r="31" spans="2:15" x14ac:dyDescent="0.25">
      <c r="E31" s="224">
        <v>9912614926</v>
      </c>
      <c r="F31" s="224"/>
      <c r="G31" s="3"/>
      <c r="H31" s="224" t="e">
        <f>+E31+(E31*#REF!)</f>
        <v>#REF!</v>
      </c>
      <c r="I31" s="224"/>
      <c r="J31" s="3"/>
      <c r="K31" s="224" t="e">
        <f>+H31+(H31*#REF!)</f>
        <v>#REF!</v>
      </c>
      <c r="L31" s="3"/>
      <c r="M31" s="224" t="e">
        <f>+K31+(K31*#REF!)</f>
        <v>#REF!</v>
      </c>
      <c r="N31" s="3"/>
      <c r="O31" s="224" t="e">
        <f>+M31+(M31*#REF!)</f>
        <v>#REF!</v>
      </c>
    </row>
    <row r="32" spans="2:15" x14ac:dyDescent="0.25">
      <c r="E32" s="268">
        <v>4.8520000000000004E-3</v>
      </c>
      <c r="F32" s="268"/>
      <c r="G32" s="3"/>
      <c r="H32" s="268">
        <v>4.8520000000000004E-3</v>
      </c>
      <c r="I32" s="268"/>
      <c r="J32" s="3"/>
      <c r="K32" s="268">
        <v>4.8520000000000004E-3</v>
      </c>
      <c r="L32" s="3"/>
      <c r="M32" s="268">
        <v>4.8520000000000004E-3</v>
      </c>
      <c r="N32" s="3"/>
      <c r="O32" s="268">
        <v>4.8520000000000004E-3</v>
      </c>
    </row>
    <row r="33" spans="5:15" x14ac:dyDescent="0.25">
      <c r="E33" s="224">
        <f>+E31*E32</f>
        <v>48096007.620952003</v>
      </c>
      <c r="F33" s="224"/>
      <c r="G33" s="3"/>
      <c r="H33" s="224" t="e">
        <f>+H31*H32</f>
        <v>#REF!</v>
      </c>
      <c r="I33" s="224"/>
      <c r="J33" s="3"/>
      <c r="K33" s="224" t="e">
        <f>+K31*K32</f>
        <v>#REF!</v>
      </c>
      <c r="L33" s="3"/>
      <c r="M33" s="224" t="e">
        <f>+M31*M32</f>
        <v>#REF!</v>
      </c>
      <c r="N33" s="3"/>
      <c r="O33" s="224" t="e">
        <f>+O31*O32</f>
        <v>#REF!</v>
      </c>
    </row>
    <row r="34" spans="5:15" x14ac:dyDescent="0.25">
      <c r="E34" s="3"/>
      <c r="F34" s="3"/>
      <c r="G34" s="3"/>
      <c r="H34" s="269" t="e">
        <f>+(H33-E33)/E33</f>
        <v>#REF!</v>
      </c>
      <c r="I34" s="269"/>
      <c r="J34" s="3"/>
      <c r="K34" s="269" t="e">
        <f>+(K33-H33)/H33</f>
        <v>#REF!</v>
      </c>
      <c r="L34" s="3"/>
      <c r="M34" s="269" t="e">
        <f>+(M33-K33)/K33</f>
        <v>#REF!</v>
      </c>
      <c r="N34" s="3"/>
      <c r="O34" s="269" t="e">
        <f>+(O33-M33)/M33</f>
        <v>#REF!</v>
      </c>
    </row>
    <row r="35" spans="5:15" x14ac:dyDescent="0.25">
      <c r="E35" s="3"/>
      <c r="F35" s="3"/>
      <c r="G35" s="3"/>
      <c r="H35" s="3"/>
      <c r="I35" s="3"/>
      <c r="J35" s="3"/>
      <c r="K35" s="3"/>
      <c r="L35" s="3"/>
      <c r="M35" s="3"/>
      <c r="N35" s="3"/>
      <c r="O35" s="3"/>
    </row>
    <row r="36" spans="5:15" x14ac:dyDescent="0.25">
      <c r="E36" s="3"/>
      <c r="F36" s="3"/>
      <c r="G36" s="3"/>
      <c r="H36" s="3"/>
      <c r="I36" s="3"/>
      <c r="J36" s="3"/>
      <c r="K36" s="3"/>
      <c r="L36" s="3"/>
      <c r="M36" s="3"/>
      <c r="N36" s="3"/>
      <c r="O36" s="3"/>
    </row>
    <row r="37" spans="5:15" x14ac:dyDescent="0.25">
      <c r="E37" s="224">
        <v>0</v>
      </c>
      <c r="F37" s="224"/>
      <c r="G37" s="3"/>
      <c r="H37" s="224" t="e">
        <f>+H33-E33</f>
        <v>#REF!</v>
      </c>
      <c r="I37" s="224"/>
      <c r="J37" s="3"/>
      <c r="K37" s="224" t="e">
        <f>+K33-H33</f>
        <v>#REF!</v>
      </c>
      <c r="L37" s="224"/>
      <c r="M37" s="224" t="e">
        <f>+M33-K33</f>
        <v>#REF!</v>
      </c>
      <c r="N37" s="224"/>
      <c r="O37" s="224" t="e">
        <f>+O33-M33</f>
        <v>#REF!</v>
      </c>
    </row>
  </sheetData>
  <mergeCells count="1">
    <mergeCell ref="B1:G1"/>
  </mergeCells>
  <printOptions horizontalCentered="1"/>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L115"/>
  <sheetViews>
    <sheetView topLeftCell="A8" zoomScaleNormal="100" workbookViewId="0">
      <selection activeCell="D34" sqref="D34"/>
    </sheetView>
  </sheetViews>
  <sheetFormatPr defaultColWidth="8.85546875" defaultRowHeight="12.75" x14ac:dyDescent="0.2"/>
  <cols>
    <col min="1" max="1" width="15.140625" style="3" bestFit="1" customWidth="1"/>
    <col min="2" max="2" width="15.42578125" style="3" customWidth="1"/>
    <col min="3" max="3" width="1.28515625" style="3" customWidth="1"/>
    <col min="4" max="4" width="15.42578125" style="3" customWidth="1"/>
    <col min="5" max="5" width="1.28515625" style="3" customWidth="1"/>
    <col min="6" max="6" width="15.42578125" style="3" customWidth="1"/>
    <col min="7" max="7" width="1.28515625" style="3" customWidth="1"/>
    <col min="8" max="8" width="15.42578125" style="3" customWidth="1"/>
    <col min="9" max="9" width="1.28515625" style="3" customWidth="1"/>
    <col min="10" max="10" width="15.42578125" style="3" customWidth="1"/>
    <col min="11" max="12" width="9.7109375" style="3" customWidth="1"/>
    <col min="13" max="16384" width="8.85546875" style="3"/>
  </cols>
  <sheetData>
    <row r="5" spans="1:10" ht="20.25" x14ac:dyDescent="0.3">
      <c r="A5" s="1"/>
      <c r="B5" s="2"/>
      <c r="D5" s="2"/>
      <c r="F5" s="2"/>
      <c r="H5" s="2"/>
      <c r="J5" s="2"/>
    </row>
    <row r="6" spans="1:10" ht="14.25" x14ac:dyDescent="0.2">
      <c r="A6" s="4"/>
      <c r="B6" s="2"/>
      <c r="D6" s="2"/>
      <c r="F6" s="2"/>
      <c r="H6" s="2"/>
      <c r="J6" s="2"/>
    </row>
    <row r="7" spans="1:10" ht="15" thickBot="1" x14ac:dyDescent="0.25">
      <c r="A7" s="5"/>
      <c r="B7" s="6"/>
      <c r="C7" s="6"/>
      <c r="D7" s="6"/>
      <c r="E7" s="6"/>
      <c r="F7" s="6"/>
      <c r="G7" s="6"/>
      <c r="H7" s="6"/>
      <c r="I7" s="6"/>
      <c r="J7" s="6"/>
    </row>
    <row r="8" spans="1:10" x14ac:dyDescent="0.2">
      <c r="A8" s="7"/>
      <c r="B8" s="150" t="s">
        <v>74</v>
      </c>
      <c r="D8" s="8" t="s">
        <v>4</v>
      </c>
      <c r="F8" s="9" t="s">
        <v>5</v>
      </c>
      <c r="H8" s="10" t="s">
        <v>6</v>
      </c>
      <c r="J8" s="11" t="s">
        <v>7</v>
      </c>
    </row>
    <row r="9" spans="1:10" x14ac:dyDescent="0.2">
      <c r="A9" s="7"/>
      <c r="B9" s="166" t="s">
        <v>46</v>
      </c>
      <c r="D9" s="12" t="s">
        <v>9</v>
      </c>
      <c r="F9" s="13" t="s">
        <v>10</v>
      </c>
      <c r="H9" s="14" t="s">
        <v>11</v>
      </c>
      <c r="J9" s="15" t="s">
        <v>12</v>
      </c>
    </row>
    <row r="10" spans="1:10" x14ac:dyDescent="0.2">
      <c r="A10" s="7"/>
      <c r="B10" s="151"/>
      <c r="D10" s="16"/>
      <c r="F10" s="17"/>
      <c r="H10" s="18"/>
      <c r="J10" s="19"/>
    </row>
    <row r="11" spans="1:10" x14ac:dyDescent="0.2">
      <c r="A11" s="20" t="s">
        <v>101</v>
      </c>
      <c r="B11" s="152">
        <v>9912614926</v>
      </c>
      <c r="D11" s="21">
        <f>+B11+(B11*'DIY Budget'!D17)</f>
        <v>9912614926</v>
      </c>
      <c r="F11" s="22">
        <f>+D11+(D11*'DIY Budget'!F17)</f>
        <v>9912614926</v>
      </c>
      <c r="H11" s="23">
        <f>+F11+(F11*'DIY Budget'!H17)</f>
        <v>9912614926</v>
      </c>
      <c r="J11" s="24">
        <f>+H11+(H11*'DIY Budget'!J17)</f>
        <v>9912614926</v>
      </c>
    </row>
    <row r="12" spans="1:10" x14ac:dyDescent="0.2">
      <c r="A12" s="39" t="s">
        <v>102</v>
      </c>
      <c r="B12" s="275">
        <v>1.6410000000000001E-3</v>
      </c>
      <c r="D12" s="282">
        <v>1.6410000000000001E-3</v>
      </c>
      <c r="F12" s="284">
        <v>1.6410000000000001E-3</v>
      </c>
      <c r="G12" s="268"/>
      <c r="H12" s="285">
        <v>1.6410000000000001E-3</v>
      </c>
      <c r="I12" s="268"/>
      <c r="J12" s="286">
        <v>1.6410000000000001E-3</v>
      </c>
    </row>
    <row r="13" spans="1:10" x14ac:dyDescent="0.2">
      <c r="A13" s="39" t="s">
        <v>103</v>
      </c>
      <c r="B13" s="275">
        <v>1.542E-3</v>
      </c>
      <c r="D13" s="283">
        <f>+B13</f>
        <v>1.542E-3</v>
      </c>
      <c r="F13" s="287">
        <f>+D13</f>
        <v>1.542E-3</v>
      </c>
      <c r="G13" s="268"/>
      <c r="H13" s="288">
        <v>1.542E-3</v>
      </c>
      <c r="I13" s="268"/>
      <c r="J13" s="289">
        <v>1.542E-3</v>
      </c>
    </row>
    <row r="14" spans="1:10" x14ac:dyDescent="0.2">
      <c r="A14" s="39" t="s">
        <v>104</v>
      </c>
      <c r="B14" s="275">
        <v>8.9400000000000005E-4</v>
      </c>
      <c r="D14" s="283">
        <f>+B14+B26</f>
        <v>1.2975262168318793E-3</v>
      </c>
      <c r="F14" s="287">
        <f>+D14+F26</f>
        <v>1.2975262168318793E-3</v>
      </c>
      <c r="G14" s="268"/>
      <c r="H14" s="288">
        <v>8.9400000000000005E-4</v>
      </c>
      <c r="I14" s="268"/>
      <c r="J14" s="289">
        <v>8.9400000000000005E-4</v>
      </c>
    </row>
    <row r="15" spans="1:10" x14ac:dyDescent="0.2">
      <c r="A15" s="39" t="s">
        <v>105</v>
      </c>
      <c r="B15" s="275">
        <v>4.4299999999999998E-4</v>
      </c>
      <c r="D15" s="283">
        <v>4.4299999999999998E-4</v>
      </c>
      <c r="F15" s="287">
        <v>4.4299999999999998E-4</v>
      </c>
      <c r="G15" s="268"/>
      <c r="H15" s="288">
        <v>4.4299999999999998E-4</v>
      </c>
      <c r="I15" s="268"/>
      <c r="J15" s="289">
        <v>4.4299999999999998E-4</v>
      </c>
    </row>
    <row r="16" spans="1:10" ht="15" x14ac:dyDescent="0.35">
      <c r="A16" s="39" t="s">
        <v>106</v>
      </c>
      <c r="B16" s="277">
        <v>3.9399999999999998E-4</v>
      </c>
      <c r="D16" s="290">
        <v>3.9399999999999998E-4</v>
      </c>
      <c r="F16" s="291">
        <v>3.9399999999999998E-4</v>
      </c>
      <c r="G16" s="268"/>
      <c r="H16" s="292">
        <v>3.9399999999999998E-4</v>
      </c>
      <c r="I16" s="268"/>
      <c r="J16" s="293">
        <v>3.9399999999999998E-4</v>
      </c>
    </row>
    <row r="17" spans="1:12" x14ac:dyDescent="0.2">
      <c r="A17" s="39" t="s">
        <v>107</v>
      </c>
      <c r="B17" s="276">
        <f>SUM(B12:B16)</f>
        <v>4.914E-3</v>
      </c>
      <c r="D17" s="294">
        <f>SUM(D12:D16)</f>
        <v>5.3175262168318792E-3</v>
      </c>
      <c r="E17" s="295"/>
      <c r="F17" s="296">
        <f>+D17+D26</f>
        <v>5.3175262168318792E-3</v>
      </c>
      <c r="G17" s="297"/>
      <c r="H17" s="298">
        <f>+F17+F26</f>
        <v>5.3175262168318792E-3</v>
      </c>
      <c r="I17" s="297"/>
      <c r="J17" s="299">
        <f>+H17+H26</f>
        <v>5.3175262168318792E-3</v>
      </c>
    </row>
    <row r="18" spans="1:12" x14ac:dyDescent="0.2">
      <c r="A18" s="25"/>
      <c r="B18" s="152"/>
      <c r="D18" s="21"/>
      <c r="F18" s="314"/>
      <c r="H18" s="23"/>
      <c r="J18" s="24"/>
    </row>
    <row r="19" spans="1:12" x14ac:dyDescent="0.2">
      <c r="A19" s="38" t="s">
        <v>113</v>
      </c>
      <c r="B19" s="152"/>
      <c r="D19" s="21"/>
      <c r="F19" s="22"/>
      <c r="H19" s="23"/>
      <c r="J19" s="24"/>
    </row>
    <row r="20" spans="1:12" x14ac:dyDescent="0.2">
      <c r="A20" s="39" t="s">
        <v>82</v>
      </c>
      <c r="B20" s="152">
        <f>+B11*B17</f>
        <v>48710589.746363997</v>
      </c>
      <c r="D20" s="21">
        <f>+D17*D11</f>
        <v>52710589.746363997</v>
      </c>
      <c r="F20" s="22">
        <f>+F17*F11</f>
        <v>52710589.746363997</v>
      </c>
      <c r="H20" s="23">
        <f>+H17*H11</f>
        <v>52710589.746363997</v>
      </c>
      <c r="J20" s="24">
        <f>+J17*J11</f>
        <v>52710589.746363997</v>
      </c>
    </row>
    <row r="21" spans="1:12" x14ac:dyDescent="0.2">
      <c r="A21" s="39" t="s">
        <v>108</v>
      </c>
      <c r="B21" s="152">
        <f>+'DIY Budget'!B17</f>
        <v>0</v>
      </c>
      <c r="D21" s="21">
        <f>+D20-B25</f>
        <v>0</v>
      </c>
      <c r="F21" s="22">
        <f>+F20-D25</f>
        <v>0</v>
      </c>
      <c r="H21" s="23">
        <f>+H20-F25</f>
        <v>0</v>
      </c>
      <c r="J21" s="24">
        <f>+J20-H25</f>
        <v>0</v>
      </c>
    </row>
    <row r="22" spans="1:12" x14ac:dyDescent="0.2">
      <c r="A22" s="39"/>
      <c r="B22" s="152"/>
      <c r="D22" s="21"/>
      <c r="F22" s="22"/>
      <c r="H22" s="23"/>
      <c r="J22" s="24"/>
    </row>
    <row r="23" spans="1:12" x14ac:dyDescent="0.2">
      <c r="A23" s="38" t="s">
        <v>18</v>
      </c>
      <c r="B23" s="152"/>
      <c r="D23" s="21"/>
      <c r="F23" s="22"/>
      <c r="H23" s="23"/>
      <c r="J23" s="24"/>
    </row>
    <row r="24" spans="1:12" x14ac:dyDescent="0.2">
      <c r="A24" s="25" t="s">
        <v>108</v>
      </c>
      <c r="B24" s="152">
        <f>+'DIY Budget'!B18</f>
        <v>4000000</v>
      </c>
      <c r="D24" s="21">
        <f>+'DIY Budget'!D18</f>
        <v>0</v>
      </c>
      <c r="F24" s="22">
        <f>+'DIY Budget'!F18</f>
        <v>0</v>
      </c>
      <c r="H24" s="23">
        <f>+'DIY Budget'!H18</f>
        <v>0</v>
      </c>
      <c r="J24" s="24">
        <f>+'DIY Budget'!J18</f>
        <v>0</v>
      </c>
    </row>
    <row r="25" spans="1:12" x14ac:dyDescent="0.2">
      <c r="A25" s="39" t="s">
        <v>111</v>
      </c>
      <c r="B25" s="152">
        <f>+B20+'DIY Budget'!B18</f>
        <v>52710589.746363997</v>
      </c>
      <c r="D25" s="21">
        <f>+D20+'DIY Budget'!D18</f>
        <v>52710589.746363997</v>
      </c>
      <c r="F25" s="22">
        <f>+F20+'DIY Budget'!F18</f>
        <v>52710589.746363997</v>
      </c>
      <c r="H25" s="23">
        <f>+H20+'DIY Budget'!H18</f>
        <v>52710589.746363997</v>
      </c>
      <c r="J25" s="24">
        <f>+J20+'DIY Budget'!J18</f>
        <v>52710589.746363997</v>
      </c>
    </row>
    <row r="26" spans="1:12" x14ac:dyDescent="0.2">
      <c r="A26" s="39" t="s">
        <v>112</v>
      </c>
      <c r="B26" s="275">
        <f>+(B25/B11)-B17</f>
        <v>4.0352621683187925E-4</v>
      </c>
      <c r="D26" s="300">
        <f>+(D25/D11)-D17</f>
        <v>0</v>
      </c>
      <c r="F26" s="305">
        <f>+(F25/F11)-F17</f>
        <v>0</v>
      </c>
      <c r="G26" s="306"/>
      <c r="H26" s="307">
        <f>+(H25/H11)-H17</f>
        <v>0</v>
      </c>
      <c r="I26" s="306"/>
      <c r="J26" s="308">
        <f>+(J25/J11)-J17</f>
        <v>0</v>
      </c>
    </row>
    <row r="27" spans="1:12" x14ac:dyDescent="0.2">
      <c r="A27" s="25"/>
      <c r="B27" s="152"/>
      <c r="D27" s="21"/>
      <c r="F27" s="22"/>
      <c r="H27" s="23"/>
      <c r="J27" s="24"/>
    </row>
    <row r="28" spans="1:12" x14ac:dyDescent="0.2">
      <c r="A28" s="279" t="s">
        <v>109</v>
      </c>
      <c r="B28" s="152"/>
      <c r="D28" s="21"/>
      <c r="F28" s="22"/>
      <c r="H28" s="23"/>
      <c r="J28" s="24"/>
    </row>
    <row r="29" spans="1:12" x14ac:dyDescent="0.2">
      <c r="A29" s="39" t="s">
        <v>110</v>
      </c>
      <c r="B29" s="152">
        <v>275000</v>
      </c>
      <c r="D29" s="21">
        <f>+B29</f>
        <v>275000</v>
      </c>
      <c r="F29" s="22">
        <v>275000</v>
      </c>
      <c r="H29" s="23">
        <v>275000</v>
      </c>
      <c r="J29" s="24">
        <v>275000</v>
      </c>
    </row>
    <row r="30" spans="1:12" x14ac:dyDescent="0.2">
      <c r="A30" s="39" t="s">
        <v>96</v>
      </c>
      <c r="B30" s="152">
        <v>500000</v>
      </c>
      <c r="D30" s="21">
        <f>+B30</f>
        <v>500000</v>
      </c>
      <c r="F30" s="22">
        <v>500000</v>
      </c>
      <c r="H30" s="23">
        <v>500000</v>
      </c>
      <c r="J30" s="24">
        <v>500000</v>
      </c>
      <c r="L30" s="259"/>
    </row>
    <row r="31" spans="1:12" x14ac:dyDescent="0.2">
      <c r="A31" s="25"/>
      <c r="B31" s="152"/>
      <c r="D31" s="21"/>
      <c r="F31" s="22"/>
      <c r="H31" s="23"/>
      <c r="J31" s="24"/>
    </row>
    <row r="32" spans="1:12" x14ac:dyDescent="0.2">
      <c r="A32" s="279" t="s">
        <v>18</v>
      </c>
      <c r="B32" s="152"/>
      <c r="D32" s="21"/>
      <c r="F32" s="22"/>
      <c r="H32" s="23"/>
      <c r="J32" s="24"/>
    </row>
    <row r="33" spans="1:10" x14ac:dyDescent="0.2">
      <c r="A33" s="39" t="s">
        <v>110</v>
      </c>
      <c r="B33" s="280">
        <f>+B29*B26</f>
        <v>110.96970962876679</v>
      </c>
      <c r="D33" s="278">
        <f>+D29*D26</f>
        <v>0</v>
      </c>
      <c r="E33" s="302"/>
      <c r="F33" s="301">
        <f>+F29*F26</f>
        <v>0</v>
      </c>
      <c r="G33" s="302"/>
      <c r="H33" s="303">
        <f>+H29*H26</f>
        <v>0</v>
      </c>
      <c r="I33" s="302"/>
      <c r="J33" s="304">
        <f>+J29*J26</f>
        <v>0</v>
      </c>
    </row>
    <row r="34" spans="1:10" x14ac:dyDescent="0.2">
      <c r="A34" s="39" t="s">
        <v>96</v>
      </c>
      <c r="B34" s="280">
        <f>+B26*B30</f>
        <v>201.76310841593963</v>
      </c>
      <c r="D34" s="278">
        <f>+D26*D30</f>
        <v>0</v>
      </c>
      <c r="E34" s="302"/>
      <c r="F34" s="301">
        <f>+F26*F30</f>
        <v>0</v>
      </c>
      <c r="G34" s="302"/>
      <c r="H34" s="303">
        <f>+H26*H30</f>
        <v>0</v>
      </c>
      <c r="I34" s="302"/>
      <c r="J34" s="304">
        <f>+J26*J30</f>
        <v>0</v>
      </c>
    </row>
    <row r="35" spans="1:10" x14ac:dyDescent="0.2">
      <c r="A35" s="25"/>
      <c r="B35" s="152"/>
      <c r="D35" s="21"/>
      <c r="F35" s="22"/>
      <c r="H35" s="23"/>
      <c r="J35" s="24"/>
    </row>
    <row r="36" spans="1:10" x14ac:dyDescent="0.2">
      <c r="A36" s="25"/>
      <c r="B36" s="152"/>
      <c r="D36" s="21"/>
      <c r="F36" s="22"/>
      <c r="H36" s="23"/>
      <c r="J36" s="24"/>
    </row>
    <row r="37" spans="1:10" ht="13.5" customHeight="1" x14ac:dyDescent="0.2">
      <c r="A37" s="25"/>
      <c r="B37" s="152"/>
      <c r="D37" s="21"/>
      <c r="F37" s="22"/>
      <c r="H37" s="23"/>
      <c r="J37" s="24"/>
    </row>
    <row r="38" spans="1:10" x14ac:dyDescent="0.2">
      <c r="A38" s="25"/>
      <c r="B38" s="152"/>
      <c r="D38" s="21"/>
      <c r="F38" s="22"/>
      <c r="H38" s="23"/>
      <c r="J38" s="24"/>
    </row>
    <row r="39" spans="1:10" ht="18" customHeight="1" x14ac:dyDescent="0.2">
      <c r="A39" s="25"/>
      <c r="B39" s="152"/>
      <c r="D39" s="21"/>
      <c r="F39" s="22"/>
      <c r="H39" s="23"/>
      <c r="J39" s="24"/>
    </row>
    <row r="40" spans="1:10" x14ac:dyDescent="0.2">
      <c r="A40" s="25"/>
      <c r="B40" s="152"/>
      <c r="D40" s="21"/>
      <c r="F40" s="22"/>
      <c r="H40" s="23"/>
      <c r="J40" s="24"/>
    </row>
    <row r="41" spans="1:10" x14ac:dyDescent="0.2">
      <c r="A41" s="25"/>
      <c r="B41" s="152"/>
      <c r="D41" s="21"/>
      <c r="F41" s="22"/>
      <c r="H41" s="23"/>
      <c r="J41" s="24"/>
    </row>
    <row r="42" spans="1:10" x14ac:dyDescent="0.2">
      <c r="A42" s="25"/>
      <c r="B42" s="152"/>
      <c r="D42" s="21"/>
      <c r="F42" s="22"/>
      <c r="H42" s="23"/>
      <c r="J42" s="24"/>
    </row>
    <row r="43" spans="1:10" x14ac:dyDescent="0.2">
      <c r="A43" s="25"/>
      <c r="B43" s="152"/>
      <c r="D43" s="21"/>
      <c r="F43" s="22"/>
      <c r="H43" s="23"/>
      <c r="J43" s="24"/>
    </row>
    <row r="44" spans="1:10" x14ac:dyDescent="0.2">
      <c r="A44" s="25"/>
    </row>
    <row r="45" spans="1:10" x14ac:dyDescent="0.2">
      <c r="A45" s="25"/>
    </row>
    <row r="46" spans="1:10" x14ac:dyDescent="0.2">
      <c r="A46" s="25"/>
    </row>
    <row r="47" spans="1:10" x14ac:dyDescent="0.2">
      <c r="A47" s="25"/>
    </row>
    <row r="48" spans="1:10" x14ac:dyDescent="0.2">
      <c r="A48" s="25"/>
    </row>
    <row r="49" spans="1:12" x14ac:dyDescent="0.2">
      <c r="A49" s="25"/>
    </row>
    <row r="50" spans="1:12" x14ac:dyDescent="0.2">
      <c r="A50" s="149"/>
    </row>
    <row r="51" spans="1:12" x14ac:dyDescent="0.2">
      <c r="A51" s="149"/>
    </row>
    <row r="64" spans="1:12" x14ac:dyDescent="0.2">
      <c r="K64" s="224"/>
      <c r="L64" s="224"/>
    </row>
    <row r="65" spans="2:10" x14ac:dyDescent="0.2">
      <c r="B65" s="224">
        <v>1000000</v>
      </c>
      <c r="D65" s="224">
        <v>0</v>
      </c>
      <c r="F65" s="269"/>
      <c r="H65" s="269"/>
      <c r="J65" s="269"/>
    </row>
    <row r="66" spans="2:10" x14ac:dyDescent="0.2">
      <c r="B66" s="224">
        <v>2000000</v>
      </c>
      <c r="D66" s="224">
        <v>500000</v>
      </c>
    </row>
    <row r="67" spans="2:10" x14ac:dyDescent="0.2">
      <c r="B67" s="224">
        <v>3000000</v>
      </c>
      <c r="D67" s="224">
        <v>1000000</v>
      </c>
    </row>
    <row r="68" spans="2:10" x14ac:dyDescent="0.2">
      <c r="B68" s="224">
        <v>4000000</v>
      </c>
      <c r="D68" s="224">
        <v>1500000</v>
      </c>
    </row>
    <row r="69" spans="2:10" x14ac:dyDescent="0.2">
      <c r="B69" s="225">
        <v>5000000</v>
      </c>
    </row>
    <row r="70" spans="2:10" x14ac:dyDescent="0.2">
      <c r="B70" s="224">
        <v>6000000</v>
      </c>
    </row>
    <row r="71" spans="2:10" x14ac:dyDescent="0.2">
      <c r="B71" s="224">
        <v>7000000</v>
      </c>
    </row>
    <row r="72" spans="2:10" x14ac:dyDescent="0.2">
      <c r="B72" s="224">
        <v>8000000</v>
      </c>
    </row>
    <row r="73" spans="2:10" x14ac:dyDescent="0.2">
      <c r="B73" s="224">
        <v>9000000</v>
      </c>
    </row>
    <row r="74" spans="2:10" x14ac:dyDescent="0.2">
      <c r="B74" s="224">
        <v>10000000</v>
      </c>
    </row>
    <row r="75" spans="2:10" x14ac:dyDescent="0.2">
      <c r="B75" s="224"/>
    </row>
    <row r="76" spans="2:10" x14ac:dyDescent="0.2">
      <c r="B76" s="224"/>
    </row>
    <row r="77" spans="2:10" x14ac:dyDescent="0.2">
      <c r="B77" s="226"/>
    </row>
    <row r="78" spans="2:10" x14ac:dyDescent="0.2">
      <c r="B78" s="226"/>
    </row>
    <row r="79" spans="2:10" x14ac:dyDescent="0.2">
      <c r="B79" s="224"/>
    </row>
    <row r="80" spans="2:10" x14ac:dyDescent="0.2">
      <c r="B80" s="224"/>
    </row>
    <row r="81" spans="2:10" x14ac:dyDescent="0.2">
      <c r="B81" s="224">
        <v>0</v>
      </c>
    </row>
    <row r="82" spans="2:10" x14ac:dyDescent="0.2">
      <c r="B82" s="224">
        <v>-1000000</v>
      </c>
    </row>
    <row r="83" spans="2:10" x14ac:dyDescent="0.2">
      <c r="B83" s="224">
        <v>-2000000</v>
      </c>
    </row>
    <row r="84" spans="2:10" x14ac:dyDescent="0.2">
      <c r="B84" s="224">
        <v>-3000000</v>
      </c>
    </row>
    <row r="85" spans="2:10" x14ac:dyDescent="0.2">
      <c r="B85" s="224">
        <v>-4325341.9097216995</v>
      </c>
    </row>
    <row r="86" spans="2:10" x14ac:dyDescent="0.2">
      <c r="B86" s="224">
        <v>-5000000</v>
      </c>
    </row>
    <row r="87" spans="2:10" x14ac:dyDescent="0.2">
      <c r="B87" s="224">
        <v>-6000000</v>
      </c>
    </row>
    <row r="88" spans="2:10" x14ac:dyDescent="0.2">
      <c r="B88" s="224">
        <v>-7000000</v>
      </c>
      <c r="D88" s="264">
        <v>0</v>
      </c>
    </row>
    <row r="89" spans="2:10" x14ac:dyDescent="0.2">
      <c r="B89" s="224">
        <v>-8000000</v>
      </c>
      <c r="D89" s="264">
        <v>0.01</v>
      </c>
    </row>
    <row r="90" spans="2:10" x14ac:dyDescent="0.2">
      <c r="B90" s="224">
        <v>-9000000</v>
      </c>
      <c r="D90" s="264">
        <v>0.02</v>
      </c>
    </row>
    <row r="91" spans="2:10" x14ac:dyDescent="0.2">
      <c r="B91" s="224">
        <v>-10000000</v>
      </c>
      <c r="D91" s="265">
        <v>0.03</v>
      </c>
    </row>
    <row r="96" spans="2:10" x14ac:dyDescent="0.2">
      <c r="B96" s="224">
        <v>9912614926</v>
      </c>
      <c r="D96" s="224">
        <f>+B96+(B96*D16)</f>
        <v>9916520496.2808437</v>
      </c>
      <c r="F96" s="224">
        <f>+D96+(D96*F16)</f>
        <v>9920427605.3563786</v>
      </c>
      <c r="H96" s="224">
        <f>+F96+(F96*H16)</f>
        <v>9924336253.8328896</v>
      </c>
      <c r="J96" s="224">
        <f>+H96+(H96*J16)</f>
        <v>9928246442.3169003</v>
      </c>
    </row>
    <row r="97" spans="2:10" x14ac:dyDescent="0.2">
      <c r="B97" s="268">
        <v>4.8520000000000004E-3</v>
      </c>
      <c r="D97" s="268">
        <v>4.8520000000000004E-3</v>
      </c>
      <c r="F97" s="268">
        <v>4.8520000000000004E-3</v>
      </c>
      <c r="H97" s="268">
        <v>4.8520000000000004E-3</v>
      </c>
      <c r="J97" s="268">
        <v>4.8520000000000004E-3</v>
      </c>
    </row>
    <row r="98" spans="2:10" x14ac:dyDescent="0.2">
      <c r="B98" s="224">
        <f>+B96*B97</f>
        <v>48096007.620952003</v>
      </c>
      <c r="D98" s="224">
        <f>+D96*D97</f>
        <v>48114957.447954655</v>
      </c>
      <c r="F98" s="224">
        <f>+F96*F97</f>
        <v>48133914.741189152</v>
      </c>
      <c r="H98" s="224">
        <f>+H96*H97</f>
        <v>48152879.503597185</v>
      </c>
      <c r="J98" s="224">
        <f>+J96*J97</f>
        <v>48171851.738121606</v>
      </c>
    </row>
    <row r="99" spans="2:10" x14ac:dyDescent="0.2">
      <c r="D99" s="269">
        <f>+(D98-B98)/B98</f>
        <v>3.9399999999993558E-4</v>
      </c>
      <c r="F99" s="269">
        <f>+(F98-D98)/D98</f>
        <v>3.9400000000006601E-4</v>
      </c>
      <c r="H99" s="269">
        <f>+(H98-F98)/F98</f>
        <v>3.9400000000009322E-4</v>
      </c>
      <c r="J99" s="269">
        <f>+(J98-H98)/H98</f>
        <v>3.940000000000852E-4</v>
      </c>
    </row>
    <row r="102" spans="2:10" x14ac:dyDescent="0.2">
      <c r="B102" s="224">
        <v>0</v>
      </c>
      <c r="D102" s="224">
        <f>+D98-B98</f>
        <v>18949.827002651989</v>
      </c>
      <c r="F102" s="224">
        <f>+F98-D98</f>
        <v>18957.293234497309</v>
      </c>
      <c r="G102" s="224"/>
      <c r="H102" s="224">
        <f>+H98-F98</f>
        <v>18964.762408033013</v>
      </c>
      <c r="I102" s="224"/>
      <c r="J102" s="224">
        <f>+J98-H98</f>
        <v>18972.234524421394</v>
      </c>
    </row>
    <row r="115" spans="1:10" x14ac:dyDescent="0.2">
      <c r="A115" s="270" t="s">
        <v>100</v>
      </c>
      <c r="B115" s="271">
        <f>+B31+35000000</f>
        <v>35000000</v>
      </c>
      <c r="D115" s="272">
        <f>+B115+D31</f>
        <v>35000000</v>
      </c>
      <c r="F115" s="272">
        <f>+D115+F31</f>
        <v>35000000</v>
      </c>
      <c r="H115" s="272">
        <f>+F115+H31</f>
        <v>35000000</v>
      </c>
      <c r="J115" s="272">
        <f>+H115+J31</f>
        <v>35000000</v>
      </c>
    </row>
  </sheetData>
  <sheetProtection selectLockedCells="1"/>
  <pageMargins left="0.75" right="0.75" top="1" bottom="0.5" header="0.5" footer="0.5"/>
  <pageSetup scale="8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DIY Budget</vt:lpstr>
      <vt:lpstr>Results</vt:lpstr>
      <vt:lpstr>6-5</vt:lpstr>
      <vt:lpstr>Scenario 3 Project A</vt:lpstr>
      <vt:lpstr>Property Taxes</vt:lpstr>
      <vt:lpstr>Tax Increase (2)</vt:lpstr>
      <vt:lpstr>Calculations</vt:lpstr>
      <vt:lpstr>'6-5'!Print_Area</vt:lpstr>
      <vt:lpstr>Calculations!Print_Area</vt:lpstr>
      <vt:lpstr>'DIY Budget'!Print_Area</vt:lpstr>
      <vt:lpstr>'Scenario 3 Project A'!Print_Area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 Hauber</dc:creator>
  <cp:lastModifiedBy>Todd Hauber</cp:lastModifiedBy>
  <dcterms:created xsi:type="dcterms:W3CDTF">2012-05-25T14:10:04Z</dcterms:created>
  <dcterms:modified xsi:type="dcterms:W3CDTF">2012-09-28T15:28:39Z</dcterms:modified>
</cp:coreProperties>
</file>